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showInkAnnotation="0" autoCompressPictures="0"/>
  <xr:revisionPtr revIDLastSave="0" documentId="11_880B4F869289F4488BD277D9F37DA9FE66687230" xr6:coauthVersionLast="45" xr6:coauthVersionMax="45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1 - SO 01  Oprava opěrné..." sheetId="2" r:id="rId2"/>
    <sheet name="02 - SO 02  Úprava koryta..." sheetId="3" r:id="rId3"/>
    <sheet name="03 - SO 03  Provizorní př..." sheetId="4" r:id="rId4"/>
    <sheet name="04 - Vedlejší a ostatní n..." sheetId="5" r:id="rId5"/>
  </sheets>
  <definedNames>
    <definedName name="_xlnm._FilterDatabase" localSheetId="1" hidden="1">'01 - SO 01  Oprava opěrné...'!$C$85:$K$333</definedName>
    <definedName name="_xlnm._FilterDatabase" localSheetId="2" hidden="1">'02 - SO 02  Úprava koryta...'!$C$82:$K$118</definedName>
    <definedName name="_xlnm._FilterDatabase" localSheetId="3" hidden="1">'03 - SO 03  Provizorní př...'!$C$85:$K$175</definedName>
    <definedName name="_xlnm._FilterDatabase" localSheetId="4" hidden="1">'04 - Vedlejší a ostatní n...'!$C$79:$K$122</definedName>
    <definedName name="_xlnm.Print_Titles" localSheetId="0">'Rekapitulace stavby'!$52:$52</definedName>
    <definedName name="_xlnm.Print_Titles" localSheetId="1">'01 - SO 01  Oprava opěrné...'!$85:$85</definedName>
    <definedName name="_xlnm.Print_Titles" localSheetId="2">'02 - SO 02  Úprava koryta...'!$82:$82</definedName>
    <definedName name="_xlnm.Print_Titles" localSheetId="3">'03 - SO 03  Provizorní př...'!$85:$85</definedName>
    <definedName name="_xlnm.Print_Titles" localSheetId="4">'04 - Vedlejší a ostatní n...'!$79:$79</definedName>
    <definedName name="_xlnm.Print_Area" localSheetId="0">'Rekapitulace stavby'!$D$4:$AO$36,'Rekapitulace stavby'!$C$42:$AQ$59</definedName>
    <definedName name="_xlnm.Print_Area" localSheetId="1">'01 - SO 01  Oprava opěrné...'!$C$4:$J$39,'01 - SO 01  Oprava opěrné...'!$C$45:$J$67,'01 - SO 01  Oprava opěrné...'!$C$73:$K$333</definedName>
    <definedName name="_xlnm.Print_Area" localSheetId="2">'02 - SO 02  Úprava koryta...'!$C$4:$J$39,'02 - SO 02  Úprava koryta...'!$C$45:$J$64,'02 - SO 02  Úprava koryta...'!$C$70:$K$118</definedName>
    <definedName name="_xlnm.Print_Area" localSheetId="3">'03 - SO 03  Provizorní př...'!$C$4:$J$39,'03 - SO 03  Provizorní př...'!$C$45:$J$67,'03 - SO 03  Provizorní př...'!$C$73:$K$175</definedName>
    <definedName name="_xlnm.Print_Area" localSheetId="4">'04 - Vedlejší a ostatní n...'!$C$4:$J$39,'04 - Vedlejší a ostatní n...'!$C$45:$J$61,'04 - Vedlejší a ostatní n...'!$C$67:$K$122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20" i="5"/>
  <c r="BH120" i="5"/>
  <c r="BG120" i="5"/>
  <c r="BF120" i="5"/>
  <c r="T120" i="5"/>
  <c r="R120" i="5"/>
  <c r="P120" i="5"/>
  <c r="BK120" i="5"/>
  <c r="J120" i="5"/>
  <c r="BE120" i="5"/>
  <c r="BI116" i="5"/>
  <c r="BH116" i="5"/>
  <c r="BG116" i="5"/>
  <c r="BF116" i="5"/>
  <c r="T116" i="5"/>
  <c r="R116" i="5"/>
  <c r="P116" i="5"/>
  <c r="BK116" i="5"/>
  <c r="J116" i="5"/>
  <c r="BE116" i="5"/>
  <c r="BI113" i="5"/>
  <c r="BH113" i="5"/>
  <c r="BG113" i="5"/>
  <c r="BF113" i="5"/>
  <c r="T113" i="5"/>
  <c r="R113" i="5"/>
  <c r="P113" i="5"/>
  <c r="BK113" i="5"/>
  <c r="J113" i="5"/>
  <c r="BE113" i="5"/>
  <c r="BI106" i="5"/>
  <c r="BH106" i="5"/>
  <c r="BG106" i="5"/>
  <c r="BF106" i="5"/>
  <c r="T106" i="5"/>
  <c r="R106" i="5"/>
  <c r="P106" i="5"/>
  <c r="BK106" i="5"/>
  <c r="J106" i="5"/>
  <c r="BE106" i="5"/>
  <c r="BI103" i="5"/>
  <c r="BH103" i="5"/>
  <c r="BG103" i="5"/>
  <c r="BF103" i="5"/>
  <c r="T103" i="5"/>
  <c r="R103" i="5"/>
  <c r="P103" i="5"/>
  <c r="BK103" i="5"/>
  <c r="J103" i="5"/>
  <c r="BE103" i="5"/>
  <c r="BI98" i="5"/>
  <c r="BH98" i="5"/>
  <c r="BG98" i="5"/>
  <c r="BF98" i="5"/>
  <c r="T98" i="5"/>
  <c r="R98" i="5"/>
  <c r="P98" i="5"/>
  <c r="BK98" i="5"/>
  <c r="J98" i="5"/>
  <c r="BE98" i="5"/>
  <c r="BI94" i="5"/>
  <c r="BH94" i="5"/>
  <c r="BG94" i="5"/>
  <c r="BF94" i="5"/>
  <c r="T94" i="5"/>
  <c r="R94" i="5"/>
  <c r="P94" i="5"/>
  <c r="BK94" i="5"/>
  <c r="J94" i="5"/>
  <c r="BE94" i="5"/>
  <c r="BI90" i="5"/>
  <c r="BH90" i="5"/>
  <c r="BG90" i="5"/>
  <c r="BF90" i="5"/>
  <c r="T90" i="5"/>
  <c r="R90" i="5"/>
  <c r="P90" i="5"/>
  <c r="BK90" i="5"/>
  <c r="J90" i="5"/>
  <c r="BE90" i="5"/>
  <c r="BI87" i="5"/>
  <c r="BH87" i="5"/>
  <c r="BG87" i="5"/>
  <c r="BF87" i="5"/>
  <c r="T87" i="5"/>
  <c r="R87" i="5"/>
  <c r="P87" i="5"/>
  <c r="BK87" i="5"/>
  <c r="J87" i="5"/>
  <c r="BE87" i="5"/>
  <c r="BI82" i="5"/>
  <c r="F37" i="5"/>
  <c r="BD58" i="1"/>
  <c r="BH82" i="5"/>
  <c r="F36" i="5"/>
  <c r="BC58" i="1"/>
  <c r="BG82" i="5"/>
  <c r="F35" i="5"/>
  <c r="BB58" i="1"/>
  <c r="BF82" i="5"/>
  <c r="J34" i="5"/>
  <c r="AW58" i="1"/>
  <c r="F34" i="5"/>
  <c r="BA58" i="1"/>
  <c r="T82" i="5"/>
  <c r="T81" i="5"/>
  <c r="T80" i="5"/>
  <c r="R82" i="5"/>
  <c r="R81" i="5"/>
  <c r="R80" i="5"/>
  <c r="P82" i="5"/>
  <c r="P81" i="5"/>
  <c r="P80" i="5"/>
  <c r="AU58" i="1"/>
  <c r="BK82" i="5"/>
  <c r="BK81" i="5"/>
  <c r="J81" i="5"/>
  <c r="BK80" i="5"/>
  <c r="J80" i="5"/>
  <c r="J59" i="5"/>
  <c r="J30" i="5"/>
  <c r="AG58" i="1"/>
  <c r="J82" i="5"/>
  <c r="BE82" i="5"/>
  <c r="J33" i="5"/>
  <c r="AV58" i="1"/>
  <c r="F33" i="5"/>
  <c r="AZ58" i="1"/>
  <c r="J60" i="5"/>
  <c r="J76" i="5"/>
  <c r="F74" i="5"/>
  <c r="E72" i="5"/>
  <c r="J54" i="5"/>
  <c r="F52" i="5"/>
  <c r="E50" i="5"/>
  <c r="J39" i="5"/>
  <c r="J24" i="5"/>
  <c r="E24" i="5"/>
  <c r="J77" i="5"/>
  <c r="J55" i="5"/>
  <c r="J23" i="5"/>
  <c r="J18" i="5"/>
  <c r="E18" i="5"/>
  <c r="F77" i="5"/>
  <c r="F55" i="5"/>
  <c r="J17" i="5"/>
  <c r="J15" i="5"/>
  <c r="E15" i="5"/>
  <c r="F76" i="5"/>
  <c r="F54" i="5"/>
  <c r="J14" i="5"/>
  <c r="J12" i="5"/>
  <c r="J74" i="5"/>
  <c r="J52" i="5"/>
  <c r="E7" i="5"/>
  <c r="E70" i="5"/>
  <c r="E48" i="5"/>
  <c r="J37" i="4"/>
  <c r="J36" i="4"/>
  <c r="AY57" i="1"/>
  <c r="J35" i="4"/>
  <c r="AX57" i="1"/>
  <c r="BI175" i="4"/>
  <c r="BH175" i="4"/>
  <c r="BG175" i="4"/>
  <c r="BF175" i="4"/>
  <c r="T175" i="4"/>
  <c r="T174" i="4"/>
  <c r="R175" i="4"/>
  <c r="R174" i="4"/>
  <c r="P175" i="4"/>
  <c r="P174" i="4"/>
  <c r="BK175" i="4"/>
  <c r="BK174" i="4"/>
  <c r="J174" i="4"/>
  <c r="J175" i="4"/>
  <c r="BE175" i="4"/>
  <c r="J66" i="4"/>
  <c r="BI171" i="4"/>
  <c r="BH171" i="4"/>
  <c r="BG171" i="4"/>
  <c r="BF171" i="4"/>
  <c r="T171" i="4"/>
  <c r="R171" i="4"/>
  <c r="P171" i="4"/>
  <c r="BK171" i="4"/>
  <c r="J171" i="4"/>
  <c r="BE171" i="4"/>
  <c r="BI168" i="4"/>
  <c r="BH168" i="4"/>
  <c r="BG168" i="4"/>
  <c r="BF168" i="4"/>
  <c r="T168" i="4"/>
  <c r="R168" i="4"/>
  <c r="P168" i="4"/>
  <c r="BK168" i="4"/>
  <c r="J168" i="4"/>
  <c r="BE168" i="4"/>
  <c r="BI165" i="4"/>
  <c r="BH165" i="4"/>
  <c r="BG165" i="4"/>
  <c r="BF165" i="4"/>
  <c r="T165" i="4"/>
  <c r="R165" i="4"/>
  <c r="P165" i="4"/>
  <c r="BK165" i="4"/>
  <c r="J165" i="4"/>
  <c r="BE165" i="4"/>
  <c r="BI162" i="4"/>
  <c r="BH162" i="4"/>
  <c r="BG162" i="4"/>
  <c r="BF162" i="4"/>
  <c r="T162" i="4"/>
  <c r="T161" i="4"/>
  <c r="R162" i="4"/>
  <c r="R161" i="4"/>
  <c r="P162" i="4"/>
  <c r="P161" i="4"/>
  <c r="BK162" i="4"/>
  <c r="BK161" i="4"/>
  <c r="J161" i="4"/>
  <c r="J162" i="4"/>
  <c r="BE162" i="4"/>
  <c r="J65" i="4"/>
  <c r="BI158" i="4"/>
  <c r="BH158" i="4"/>
  <c r="BG158" i="4"/>
  <c r="BF158" i="4"/>
  <c r="T158" i="4"/>
  <c r="R158" i="4"/>
  <c r="P158" i="4"/>
  <c r="BK158" i="4"/>
  <c r="J158" i="4"/>
  <c r="BE158" i="4"/>
  <c r="BI155" i="4"/>
  <c r="BH155" i="4"/>
  <c r="BG155" i="4"/>
  <c r="BF155" i="4"/>
  <c r="T155" i="4"/>
  <c r="T154" i="4"/>
  <c r="R155" i="4"/>
  <c r="R154" i="4"/>
  <c r="P155" i="4"/>
  <c r="P154" i="4"/>
  <c r="BK155" i="4"/>
  <c r="BK154" i="4"/>
  <c r="J154" i="4"/>
  <c r="J155" i="4"/>
  <c r="BE155" i="4"/>
  <c r="J64" i="4"/>
  <c r="BI151" i="4"/>
  <c r="BH151" i="4"/>
  <c r="BG151" i="4"/>
  <c r="BF151" i="4"/>
  <c r="T151" i="4"/>
  <c r="T150" i="4"/>
  <c r="R151" i="4"/>
  <c r="R150" i="4"/>
  <c r="P151" i="4"/>
  <c r="P150" i="4"/>
  <c r="BK151" i="4"/>
  <c r="BK150" i="4"/>
  <c r="J150" i="4"/>
  <c r="J151" i="4"/>
  <c r="BE151" i="4"/>
  <c r="J63" i="4"/>
  <c r="BI147" i="4"/>
  <c r="BH147" i="4"/>
  <c r="BG147" i="4"/>
  <c r="BF147" i="4"/>
  <c r="T147" i="4"/>
  <c r="R147" i="4"/>
  <c r="P147" i="4"/>
  <c r="BK147" i="4"/>
  <c r="J147" i="4"/>
  <c r="BE147" i="4"/>
  <c r="BI144" i="4"/>
  <c r="BH144" i="4"/>
  <c r="BG144" i="4"/>
  <c r="BF144" i="4"/>
  <c r="T144" i="4"/>
  <c r="R144" i="4"/>
  <c r="P144" i="4"/>
  <c r="BK144" i="4"/>
  <c r="J144" i="4"/>
  <c r="BE144" i="4"/>
  <c r="BI135" i="4"/>
  <c r="BH135" i="4"/>
  <c r="BG135" i="4"/>
  <c r="BF135" i="4"/>
  <c r="T135" i="4"/>
  <c r="T134" i="4"/>
  <c r="R135" i="4"/>
  <c r="R134" i="4"/>
  <c r="P135" i="4"/>
  <c r="P134" i="4"/>
  <c r="BK135" i="4"/>
  <c r="BK134" i="4"/>
  <c r="J134" i="4"/>
  <c r="J135" i="4"/>
  <c r="BE135" i="4"/>
  <c r="J62" i="4"/>
  <c r="BI128" i="4"/>
  <c r="BH128" i="4"/>
  <c r="BG128" i="4"/>
  <c r="BF128" i="4"/>
  <c r="T128" i="4"/>
  <c r="R128" i="4"/>
  <c r="P128" i="4"/>
  <c r="BK128" i="4"/>
  <c r="J128" i="4"/>
  <c r="BE128" i="4"/>
  <c r="BI125" i="4"/>
  <c r="BH125" i="4"/>
  <c r="BG125" i="4"/>
  <c r="BF125" i="4"/>
  <c r="T125" i="4"/>
  <c r="R125" i="4"/>
  <c r="P125" i="4"/>
  <c r="BK125" i="4"/>
  <c r="J125" i="4"/>
  <c r="BE125" i="4"/>
  <c r="BI122" i="4"/>
  <c r="BH122" i="4"/>
  <c r="BG122" i="4"/>
  <c r="BF122" i="4"/>
  <c r="T122" i="4"/>
  <c r="R122" i="4"/>
  <c r="P122" i="4"/>
  <c r="BK122" i="4"/>
  <c r="J122" i="4"/>
  <c r="BE122" i="4"/>
  <c r="BI119" i="4"/>
  <c r="BH119" i="4"/>
  <c r="BG119" i="4"/>
  <c r="BF119" i="4"/>
  <c r="T119" i="4"/>
  <c r="R119" i="4"/>
  <c r="P119" i="4"/>
  <c r="BK119" i="4"/>
  <c r="J119" i="4"/>
  <c r="BE119" i="4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/>
  <c r="BI107" i="4"/>
  <c r="BH107" i="4"/>
  <c r="BG107" i="4"/>
  <c r="BF107" i="4"/>
  <c r="T107" i="4"/>
  <c r="R107" i="4"/>
  <c r="P107" i="4"/>
  <c r="BK107" i="4"/>
  <c r="J107" i="4"/>
  <c r="BE107" i="4"/>
  <c r="BI101" i="4"/>
  <c r="BH101" i="4"/>
  <c r="BG101" i="4"/>
  <c r="BF101" i="4"/>
  <c r="T101" i="4"/>
  <c r="R101" i="4"/>
  <c r="P101" i="4"/>
  <c r="BK101" i="4"/>
  <c r="J101" i="4"/>
  <c r="BE101" i="4"/>
  <c r="BI98" i="4"/>
  <c r="BH98" i="4"/>
  <c r="BG98" i="4"/>
  <c r="BF98" i="4"/>
  <c r="T98" i="4"/>
  <c r="R98" i="4"/>
  <c r="P98" i="4"/>
  <c r="BK98" i="4"/>
  <c r="J98" i="4"/>
  <c r="BE98" i="4"/>
  <c r="BI95" i="4"/>
  <c r="BH95" i="4"/>
  <c r="BG95" i="4"/>
  <c r="BF95" i="4"/>
  <c r="T95" i="4"/>
  <c r="R95" i="4"/>
  <c r="P95" i="4"/>
  <c r="BK95" i="4"/>
  <c r="J95" i="4"/>
  <c r="BE95" i="4"/>
  <c r="BI89" i="4"/>
  <c r="F37" i="4"/>
  <c r="BD57" i="1"/>
  <c r="BH89" i="4"/>
  <c r="F36" i="4"/>
  <c r="BC57" i="1"/>
  <c r="BG89" i="4"/>
  <c r="F35" i="4"/>
  <c r="BB57" i="1"/>
  <c r="BF89" i="4"/>
  <c r="J34" i="4"/>
  <c r="AW57" i="1"/>
  <c r="F34" i="4"/>
  <c r="BA57" i="1"/>
  <c r="T89" i="4"/>
  <c r="T88" i="4"/>
  <c r="T87" i="4"/>
  <c r="T86" i="4"/>
  <c r="R89" i="4"/>
  <c r="R88" i="4"/>
  <c r="R87" i="4"/>
  <c r="R86" i="4"/>
  <c r="P89" i="4"/>
  <c r="P88" i="4"/>
  <c r="P87" i="4"/>
  <c r="P86" i="4"/>
  <c r="AU57" i="1"/>
  <c r="BK89" i="4"/>
  <c r="BK88" i="4"/>
  <c r="J88" i="4"/>
  <c r="BK87" i="4"/>
  <c r="J87" i="4"/>
  <c r="BK86" i="4"/>
  <c r="J86" i="4"/>
  <c r="J59" i="4"/>
  <c r="J30" i="4"/>
  <c r="AG57" i="1"/>
  <c r="J89" i="4"/>
  <c r="BE89" i="4"/>
  <c r="J33" i="4"/>
  <c r="AV57" i="1"/>
  <c r="F33" i="4"/>
  <c r="AZ57" i="1"/>
  <c r="J61" i="4"/>
  <c r="J60" i="4"/>
  <c r="J82" i="4"/>
  <c r="F80" i="4"/>
  <c r="E78" i="4"/>
  <c r="J54" i="4"/>
  <c r="F52" i="4"/>
  <c r="E50" i="4"/>
  <c r="J39" i="4"/>
  <c r="J24" i="4"/>
  <c r="E24" i="4"/>
  <c r="J83" i="4"/>
  <c r="J55" i="4"/>
  <c r="J23" i="4"/>
  <c r="J18" i="4"/>
  <c r="E18" i="4"/>
  <c r="F83" i="4"/>
  <c r="F55" i="4"/>
  <c r="J17" i="4"/>
  <c r="J15" i="4"/>
  <c r="E15" i="4"/>
  <c r="F82" i="4"/>
  <c r="F54" i="4"/>
  <c r="J14" i="4"/>
  <c r="J12" i="4"/>
  <c r="J80" i="4"/>
  <c r="J52" i="4"/>
  <c r="E7" i="4"/>
  <c r="E76" i="4"/>
  <c r="E48" i="4"/>
  <c r="J37" i="3"/>
  <c r="J36" i="3"/>
  <c r="AY56" i="1"/>
  <c r="J35" i="3"/>
  <c r="AX56" i="1"/>
  <c r="BI118" i="3"/>
  <c r="BH118" i="3"/>
  <c r="BG118" i="3"/>
  <c r="BF118" i="3"/>
  <c r="T118" i="3"/>
  <c r="T117" i="3"/>
  <c r="R118" i="3"/>
  <c r="R117" i="3"/>
  <c r="P118" i="3"/>
  <c r="P117" i="3"/>
  <c r="BK118" i="3"/>
  <c r="BK117" i="3"/>
  <c r="J117" i="3"/>
  <c r="J118" i="3"/>
  <c r="BE118" i="3"/>
  <c r="J63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/>
  <c r="R113" i="3"/>
  <c r="R112" i="3"/>
  <c r="P113" i="3"/>
  <c r="P112" i="3"/>
  <c r="BK113" i="3"/>
  <c r="BK112" i="3"/>
  <c r="J112" i="3"/>
  <c r="J113" i="3"/>
  <c r="BE113" i="3"/>
  <c r="J62" i="3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/>
  <c r="BI103" i="3"/>
  <c r="BH103" i="3"/>
  <c r="BG103" i="3"/>
  <c r="BF103" i="3"/>
  <c r="T103" i="3"/>
  <c r="R103" i="3"/>
  <c r="P103" i="3"/>
  <c r="BK103" i="3"/>
  <c r="J103" i="3"/>
  <c r="BE103" i="3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6" i="3"/>
  <c r="F37" i="3"/>
  <c r="BD56" i="1"/>
  <c r="BH86" i="3"/>
  <c r="F36" i="3"/>
  <c r="BC56" i="1"/>
  <c r="BG86" i="3"/>
  <c r="F35" i="3"/>
  <c r="BB56" i="1"/>
  <c r="BF86" i="3"/>
  <c r="J34" i="3"/>
  <c r="AW56" i="1"/>
  <c r="F34" i="3"/>
  <c r="BA56" i="1"/>
  <c r="T86" i="3"/>
  <c r="T85" i="3"/>
  <c r="T84" i="3"/>
  <c r="T83" i="3"/>
  <c r="R86" i="3"/>
  <c r="R85" i="3"/>
  <c r="R84" i="3"/>
  <c r="R83" i="3"/>
  <c r="P86" i="3"/>
  <c r="P85" i="3"/>
  <c r="P84" i="3"/>
  <c r="P83" i="3"/>
  <c r="AU56" i="1"/>
  <c r="BK86" i="3"/>
  <c r="BK85" i="3"/>
  <c r="J85" i="3"/>
  <c r="BK84" i="3"/>
  <c r="J84" i="3"/>
  <c r="BK83" i="3"/>
  <c r="J83" i="3"/>
  <c r="J59" i="3"/>
  <c r="J30" i="3"/>
  <c r="AG56" i="1"/>
  <c r="J86" i="3"/>
  <c r="BE86" i="3"/>
  <c r="J33" i="3"/>
  <c r="AV56" i="1"/>
  <c r="F33" i="3"/>
  <c r="AZ56" i="1"/>
  <c r="J61" i="3"/>
  <c r="J60" i="3"/>
  <c r="J79" i="3"/>
  <c r="F77" i="3"/>
  <c r="E75" i="3"/>
  <c r="J54" i="3"/>
  <c r="F52" i="3"/>
  <c r="E50" i="3"/>
  <c r="J39" i="3"/>
  <c r="J24" i="3"/>
  <c r="E24" i="3"/>
  <c r="J80" i="3"/>
  <c r="J55" i="3"/>
  <c r="J23" i="3"/>
  <c r="J18" i="3"/>
  <c r="E18" i="3"/>
  <c r="F80" i="3"/>
  <c r="F55" i="3"/>
  <c r="J17" i="3"/>
  <c r="J15" i="3"/>
  <c r="E15" i="3"/>
  <c r="F79" i="3"/>
  <c r="F54" i="3"/>
  <c r="J14" i="3"/>
  <c r="J12" i="3"/>
  <c r="J77" i="3"/>
  <c r="J52" i="3"/>
  <c r="E7" i="3"/>
  <c r="E73" i="3"/>
  <c r="E48" i="3"/>
  <c r="J37" i="2"/>
  <c r="J36" i="2"/>
  <c r="AY55" i="1"/>
  <c r="J35" i="2"/>
  <c r="AX55" i="1"/>
  <c r="BI333" i="2"/>
  <c r="BH333" i="2"/>
  <c r="BG333" i="2"/>
  <c r="BF333" i="2"/>
  <c r="T333" i="2"/>
  <c r="T332" i="2"/>
  <c r="R333" i="2"/>
  <c r="R332" i="2"/>
  <c r="P333" i="2"/>
  <c r="P332" i="2"/>
  <c r="BK333" i="2"/>
  <c r="BK332" i="2"/>
  <c r="J332" i="2"/>
  <c r="J333" i="2"/>
  <c r="BE333" i="2"/>
  <c r="J66" i="2"/>
  <c r="BI326" i="2"/>
  <c r="BH326" i="2"/>
  <c r="BG326" i="2"/>
  <c r="BF326" i="2"/>
  <c r="T326" i="2"/>
  <c r="T325" i="2"/>
  <c r="R326" i="2"/>
  <c r="R325" i="2"/>
  <c r="P326" i="2"/>
  <c r="P325" i="2"/>
  <c r="BK326" i="2"/>
  <c r="BK325" i="2"/>
  <c r="J325" i="2"/>
  <c r="J326" i="2"/>
  <c r="BE326" i="2"/>
  <c r="J65" i="2"/>
  <c r="BI317" i="2"/>
  <c r="BH317" i="2"/>
  <c r="BG317" i="2"/>
  <c r="BF317" i="2"/>
  <c r="T317" i="2"/>
  <c r="R317" i="2"/>
  <c r="P317" i="2"/>
  <c r="BK317" i="2"/>
  <c r="J317" i="2"/>
  <c r="BE317" i="2"/>
  <c r="BI305" i="2"/>
  <c r="BH305" i="2"/>
  <c r="BG305" i="2"/>
  <c r="BF305" i="2"/>
  <c r="T305" i="2"/>
  <c r="R305" i="2"/>
  <c r="P305" i="2"/>
  <c r="BK305" i="2"/>
  <c r="J305" i="2"/>
  <c r="BE305" i="2"/>
  <c r="BI295" i="2"/>
  <c r="BH295" i="2"/>
  <c r="BG295" i="2"/>
  <c r="BF295" i="2"/>
  <c r="T295" i="2"/>
  <c r="R295" i="2"/>
  <c r="P295" i="2"/>
  <c r="BK295" i="2"/>
  <c r="J295" i="2"/>
  <c r="BE295" i="2"/>
  <c r="BI284" i="2"/>
  <c r="BH284" i="2"/>
  <c r="BG284" i="2"/>
  <c r="BF284" i="2"/>
  <c r="T284" i="2"/>
  <c r="R284" i="2"/>
  <c r="P284" i="2"/>
  <c r="BK284" i="2"/>
  <c r="J284" i="2"/>
  <c r="BE284" i="2"/>
  <c r="BI274" i="2"/>
  <c r="BH274" i="2"/>
  <c r="BG274" i="2"/>
  <c r="BF274" i="2"/>
  <c r="T274" i="2"/>
  <c r="R274" i="2"/>
  <c r="P274" i="2"/>
  <c r="BK274" i="2"/>
  <c r="J274" i="2"/>
  <c r="BE274" i="2"/>
  <c r="BI271" i="2"/>
  <c r="BH271" i="2"/>
  <c r="BG271" i="2"/>
  <c r="BF271" i="2"/>
  <c r="T271" i="2"/>
  <c r="R271" i="2"/>
  <c r="P271" i="2"/>
  <c r="BK271" i="2"/>
  <c r="J271" i="2"/>
  <c r="BE271" i="2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T258" i="2"/>
  <c r="R259" i="2"/>
  <c r="R258" i="2"/>
  <c r="P259" i="2"/>
  <c r="P258" i="2"/>
  <c r="BK259" i="2"/>
  <c r="BK258" i="2"/>
  <c r="J258" i="2"/>
  <c r="J259" i="2"/>
  <c r="BE259" i="2"/>
  <c r="J64" i="2"/>
  <c r="BI253" i="2"/>
  <c r="BH253" i="2"/>
  <c r="BG253" i="2"/>
  <c r="BF253" i="2"/>
  <c r="T253" i="2"/>
  <c r="R253" i="2"/>
  <c r="P253" i="2"/>
  <c r="BK253" i="2"/>
  <c r="J253" i="2"/>
  <c r="BE253" i="2"/>
  <c r="BI243" i="2"/>
  <c r="BH243" i="2"/>
  <c r="BG243" i="2"/>
  <c r="BF243" i="2"/>
  <c r="T243" i="2"/>
  <c r="T242" i="2"/>
  <c r="R243" i="2"/>
  <c r="R242" i="2"/>
  <c r="P243" i="2"/>
  <c r="P242" i="2"/>
  <c r="BK243" i="2"/>
  <c r="BK242" i="2"/>
  <c r="J242" i="2"/>
  <c r="J243" i="2"/>
  <c r="BE243" i="2"/>
  <c r="J63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P233" i="2"/>
  <c r="BK233" i="2"/>
  <c r="J233" i="2"/>
  <c r="BE233" i="2"/>
  <c r="BI230" i="2"/>
  <c r="BH230" i="2"/>
  <c r="BG230" i="2"/>
  <c r="BF230" i="2"/>
  <c r="T230" i="2"/>
  <c r="R230" i="2"/>
  <c r="P230" i="2"/>
  <c r="BK230" i="2"/>
  <c r="J230" i="2"/>
  <c r="BE230" i="2"/>
  <c r="BI218" i="2"/>
  <c r="BH218" i="2"/>
  <c r="BG218" i="2"/>
  <c r="BF218" i="2"/>
  <c r="T218" i="2"/>
  <c r="R218" i="2"/>
  <c r="P218" i="2"/>
  <c r="BK218" i="2"/>
  <c r="J218" i="2"/>
  <c r="BE218" i="2"/>
  <c r="BI207" i="2"/>
  <c r="BH207" i="2"/>
  <c r="BG207" i="2"/>
  <c r="BF207" i="2"/>
  <c r="T207" i="2"/>
  <c r="R207" i="2"/>
  <c r="P207" i="2"/>
  <c r="BK207" i="2"/>
  <c r="J207" i="2"/>
  <c r="BE207" i="2"/>
  <c r="BI191" i="2"/>
  <c r="BH191" i="2"/>
  <c r="BG191" i="2"/>
  <c r="BF191" i="2"/>
  <c r="T191" i="2"/>
  <c r="R191" i="2"/>
  <c r="P191" i="2"/>
  <c r="BK191" i="2"/>
  <c r="J191" i="2"/>
  <c r="BE191" i="2"/>
  <c r="BI175" i="2"/>
  <c r="BH175" i="2"/>
  <c r="BG175" i="2"/>
  <c r="BF175" i="2"/>
  <c r="T175" i="2"/>
  <c r="R175" i="2"/>
  <c r="P175" i="2"/>
  <c r="BK175" i="2"/>
  <c r="J175" i="2"/>
  <c r="BE175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T163" i="2"/>
  <c r="R164" i="2"/>
  <c r="R163" i="2"/>
  <c r="P164" i="2"/>
  <c r="P163" i="2"/>
  <c r="BK164" i="2"/>
  <c r="BK163" i="2"/>
  <c r="J163" i="2"/>
  <c r="J164" i="2"/>
  <c r="BE164" i="2"/>
  <c r="J62" i="2"/>
  <c r="BI160" i="2"/>
  <c r="BH160" i="2"/>
  <c r="BG160" i="2"/>
  <c r="BF160" i="2"/>
  <c r="T160" i="2"/>
  <c r="R160" i="2"/>
  <c r="P160" i="2"/>
  <c r="BK160" i="2"/>
  <c r="J160" i="2"/>
  <c r="BE160" i="2"/>
  <c r="BI156" i="2"/>
  <c r="BH156" i="2"/>
  <c r="BG156" i="2"/>
  <c r="BF156" i="2"/>
  <c r="T156" i="2"/>
  <c r="R156" i="2"/>
  <c r="P156" i="2"/>
  <c r="BK156" i="2"/>
  <c r="J156" i="2"/>
  <c r="BE156" i="2"/>
  <c r="BI152" i="2"/>
  <c r="BH152" i="2"/>
  <c r="BG152" i="2"/>
  <c r="BF152" i="2"/>
  <c r="T152" i="2"/>
  <c r="R152" i="2"/>
  <c r="P152" i="2"/>
  <c r="BK152" i="2"/>
  <c r="J152" i="2"/>
  <c r="BE152" i="2"/>
  <c r="BI147" i="2"/>
  <c r="BH147" i="2"/>
  <c r="BG147" i="2"/>
  <c r="BF147" i="2"/>
  <c r="T147" i="2"/>
  <c r="R147" i="2"/>
  <c r="P147" i="2"/>
  <c r="BK147" i="2"/>
  <c r="J147" i="2"/>
  <c r="BE147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/>
  <c r="BI102" i="2"/>
  <c r="BH102" i="2"/>
  <c r="BG102" i="2"/>
  <c r="BF102" i="2"/>
  <c r="T102" i="2"/>
  <c r="R102" i="2"/>
  <c r="P102" i="2"/>
  <c r="BK102" i="2"/>
  <c r="J102" i="2"/>
  <c r="BE102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89" i="2"/>
  <c r="F37" i="2"/>
  <c r="BD55" i="1"/>
  <c r="BH89" i="2"/>
  <c r="F36" i="2"/>
  <c r="BC55" i="1"/>
  <c r="BG89" i="2"/>
  <c r="F35" i="2"/>
  <c r="BB55" i="1"/>
  <c r="BF89" i="2"/>
  <c r="J34" i="2"/>
  <c r="AW55" i="1"/>
  <c r="F34" i="2"/>
  <c r="BA55" i="1"/>
  <c r="T89" i="2"/>
  <c r="T88" i="2"/>
  <c r="T87" i="2"/>
  <c r="T86" i="2"/>
  <c r="R89" i="2"/>
  <c r="R88" i="2"/>
  <c r="R87" i="2"/>
  <c r="R86" i="2"/>
  <c r="P89" i="2"/>
  <c r="P88" i="2"/>
  <c r="P87" i="2"/>
  <c r="P86" i="2"/>
  <c r="AU55" i="1"/>
  <c r="BK89" i="2"/>
  <c r="BK88" i="2"/>
  <c r="J88" i="2"/>
  <c r="BK87" i="2"/>
  <c r="J87" i="2"/>
  <c r="BK86" i="2"/>
  <c r="J86" i="2"/>
  <c r="J59" i="2"/>
  <c r="J30" i="2"/>
  <c r="AG55" i="1"/>
  <c r="J89" i="2"/>
  <c r="BE89" i="2"/>
  <c r="J33" i="2"/>
  <c r="AV55" i="1"/>
  <c r="F33" i="2"/>
  <c r="AZ55" i="1"/>
  <c r="J61" i="2"/>
  <c r="J60" i="2"/>
  <c r="J82" i="2"/>
  <c r="F80" i="2"/>
  <c r="E78" i="2"/>
  <c r="J54" i="2"/>
  <c r="F52" i="2"/>
  <c r="E50" i="2"/>
  <c r="J39" i="2"/>
  <c r="J24" i="2"/>
  <c r="E24" i="2"/>
  <c r="J83" i="2"/>
  <c r="J55" i="2"/>
  <c r="J23" i="2"/>
  <c r="J18" i="2"/>
  <c r="E18" i="2"/>
  <c r="F83" i="2"/>
  <c r="F55" i="2"/>
  <c r="J17" i="2"/>
  <c r="J15" i="2"/>
  <c r="E15" i="2"/>
  <c r="F82" i="2"/>
  <c r="F54" i="2"/>
  <c r="J14" i="2"/>
  <c r="J12" i="2"/>
  <c r="J80" i="2"/>
  <c r="J52" i="2"/>
  <c r="E7" i="2"/>
  <c r="E76" i="2"/>
  <c r="E48" i="2"/>
  <c r="BD54" i="1"/>
  <c r="W33" i="1"/>
  <c r="BC54" i="1"/>
  <c r="W32" i="1"/>
  <c r="BB54" i="1"/>
  <c r="W31" i="1"/>
  <c r="BA54" i="1"/>
  <c r="W30" i="1"/>
  <c r="AZ54" i="1"/>
  <c r="W29" i="1"/>
  <c r="AY54" i="1"/>
  <c r="AX54" i="1"/>
  <c r="AW54" i="1"/>
  <c r="AK30" i="1"/>
  <c r="AV54" i="1"/>
  <c r="AK29" i="1"/>
  <c r="AU54" i="1"/>
  <c r="AT54" i="1"/>
  <c r="AS54" i="1"/>
  <c r="AG54" i="1"/>
  <c r="AK26" i="1"/>
  <c r="AT58" i="1"/>
  <c r="AN58" i="1"/>
  <c r="AT57" i="1"/>
  <c r="AN57" i="1"/>
  <c r="AT56" i="1"/>
  <c r="AN56" i="1"/>
  <c r="AT55" i="1"/>
  <c r="AN55" i="1"/>
  <c r="AN54" i="1"/>
  <c r="L50" i="1"/>
  <c r="AM50" i="1"/>
  <c r="AM49" i="1"/>
  <c r="L49" i="1"/>
  <c r="AM47" i="1"/>
  <c r="L47" i="1"/>
  <c r="L45" i="1"/>
  <c r="L44" i="1"/>
  <c r="AK35" i="1"/>
</calcChain>
</file>

<file path=xl/sharedStrings.xml><?xml version="1.0" encoding="utf-8"?>
<sst xmlns="http://schemas.openxmlformats.org/spreadsheetml/2006/main" count="4890" uniqueCount="652">
  <si>
    <t>Export Komplet</t>
  </si>
  <si>
    <t/>
  </si>
  <si>
    <t>2.0</t>
  </si>
  <si>
    <t>ZAMOK</t>
  </si>
  <si>
    <t>False</t>
  </si>
  <si>
    <t>{a1a82109-e23c-484e-afcb-e0d99eec83e0}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</si>
  <si>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</si>
  <si>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</si>
  <si>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</si>
  <si>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</si>
  <si>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</si>
  <si>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</si>
  <si>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0,1</t>
  </si>
  <si>
    <t>Kód:</t>
  </si>
  <si>
    <t>376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</si>
  <si>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</si>
  <si>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</si>
  <si>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KLABAVA, ř.km 23,820-23,875  KAMENNÝ ÚJEZD, OPRAVA OPĚRNÉ ZDI</t>
  </si>
  <si>
    <t>KSO:</t>
  </si>
  <si>
    <t>CC-CZ:</t>
  </si>
  <si>
    <t>Místo:</t>
  </si>
  <si>
    <t>Kamenný Újezd</t>
  </si>
  <si>
    <t>Datum:</t>
  </si>
  <si>
    <t>14. 11. 2019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</si>
  <si>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</si>
  <si>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</si>
  <si>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</si>
  <si>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</si>
  <si>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</si>
  <si>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</si>
  <si>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</si>
  <si>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Inj. Jiří Tägl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</si>
  <si>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</si>
  <si>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</si>
  <si>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</si>
  <si>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</si>
  <si>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</si>
  <si>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</si>
  <si>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</si>
  <si>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</si>
  <si>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</si>
  <si>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</si>
  <si>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</si>
  <si>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</si>
  <si>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</si>
  <si>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</si>
  <si>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</si>
  <si>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</si>
  <si>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</si>
  <si>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</si>
  <si>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</si>
  <si>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</si>
  <si>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</si>
  <si>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</si>
  <si>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</si>
  <si>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</si>
  <si>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</si>
  <si>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</si>
  <si>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</si>
  <si>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</si>
  <si>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</si>
  <si>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</si>
  <si>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</si>
  <si>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</si>
  <si>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</si>
  <si>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</si>
  <si>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</si>
  <si>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</si>
  <si>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</si>
  <si>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</si>
  <si>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</si>
  <si>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</si>
  <si>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</si>
  <si>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</si>
  <si>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</si>
  <si>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 Oprava opěrné zdi</t>
  </si>
  <si>
    <t>ING</t>
  </si>
  <si>
    <t>1</t>
  </si>
  <si>
    <t>{6bd751c4-c8e7-4039-a3f8-4c24a250ae09}</t>
  </si>
  <si>
    <t>2</t>
  </si>
  <si>
    <t>02</t>
  </si>
  <si>
    <t>SO 02  Úprava koryta Klabavy</t>
  </si>
  <si>
    <t>{7fa090a4-dc31-47e1-9100-3e8151e2e592}</t>
  </si>
  <si>
    <t>03</t>
  </si>
  <si>
    <t>SO 03  Provizorní příjezd</t>
  </si>
  <si>
    <t>{40b2b536-aad5-4eae-ad23-db548ec579fa}</t>
  </si>
  <si>
    <t>04</t>
  </si>
  <si>
    <t>Vedlejší a ostatní náklady</t>
  </si>
  <si>
    <t>VON</t>
  </si>
  <si>
    <t>{d1a9e69f-25f1-423d-97f4-cca21043f2fc}</t>
  </si>
  <si>
    <t>KRYCÍ LIST SOUPISU PRACÍ</t>
  </si>
  <si>
    <t>Objekt:</t>
  </si>
  <si>
    <t>01 - SO 01  Oprava opěrné zdi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</si>
  <si>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</si>
  <si>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</si>
  <si>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</si>
  <si>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</si>
  <si>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</si>
  <si>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</si>
  <si>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</si>
  <si>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</si>
  <si>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</si>
  <si>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</si>
  <si>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</si>
  <si>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</si>
  <si>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</si>
  <si>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</si>
  <si>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</si>
  <si>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</si>
  <si>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</si>
  <si>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</si>
  <si>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</si>
  <si>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</si>
  <si>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</si>
  <si>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</si>
  <si>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</si>
  <si>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</si>
  <si>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</si>
  <si>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</si>
  <si>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</si>
  <si>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</si>
  <si>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</si>
  <si>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</si>
  <si>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115000003R</t>
  </si>
  <si>
    <t>Čerpání vody a pohotovostní čerpací souprava</t>
  </si>
  <si>
    <t>kpl</t>
  </si>
  <si>
    <t>4</t>
  </si>
  <si>
    <t>-1203173030</t>
  </si>
  <si>
    <t>VV</t>
  </si>
  <si>
    <t>"zajištění čerpání vody a pohotovostní čerpací soupravy během stavby"</t>
  </si>
  <si>
    <t>1,0</t>
  </si>
  <si>
    <t>121101101</t>
  </si>
  <si>
    <t>Sejmutí ornice s přemístěním na vzdálenost do 50 m</t>
  </si>
  <si>
    <t>m3</t>
  </si>
  <si>
    <t>CS ÚRS 2019 01</t>
  </si>
  <si>
    <t>879628972</t>
  </si>
  <si>
    <t>109,4*0,10</t>
  </si>
  <si>
    <t>3</t>
  </si>
  <si>
    <t>122201101</t>
  </si>
  <si>
    <t>Odkopávky  nezapažené v hornině tř. 3 objem do 100 m3 vč. naložení</t>
  </si>
  <si>
    <t>-1252944570</t>
  </si>
  <si>
    <t>"odkopávka zeminy za stávající zdí"</t>
  </si>
  <si>
    <t>12,4</t>
  </si>
  <si>
    <t>"odstranění hrubých nečistot na povrchu parapetní desky"</t>
  </si>
  <si>
    <t>(27,5+28,5)*0,7*0,08</t>
  </si>
  <si>
    <t>"odstranění zeminy, uvolněných kamenů z prostoru podemletého základu"</t>
  </si>
  <si>
    <t>8,1</t>
  </si>
  <si>
    <t>Součet</t>
  </si>
  <si>
    <t>138401201R</t>
  </si>
  <si>
    <t>Dolamování hloubených vykopávek rýh ve vrstvě tl do 500 mm v hornině tř. 5</t>
  </si>
  <si>
    <t>-791482849</t>
  </si>
  <si>
    <t>"výkopové práce - technologie frézování  skalní  hor 5 -50%,  hor.6  - 50% , vč. svislého přemístění a naložení na dopravní prostředek"</t>
  </si>
  <si>
    <t>"základ opěrné zdi -  úsek od začátku zdi -  řez 1 - řez 6- zřízení betonové ostruhy"</t>
  </si>
  <si>
    <t>45,0*0,8*0,5</t>
  </si>
  <si>
    <t>" prostor mezi ostruhou a stávajícím základem pro vyrovnávací beton"</t>
  </si>
  <si>
    <t>45,0*1,0*0,25</t>
  </si>
  <si>
    <t>"základ opěrné zdi - úsek  - řez 6- konec zdi - řez 8"</t>
  </si>
  <si>
    <t>5,6</t>
  </si>
  <si>
    <t>Mezisoučet</t>
  </si>
  <si>
    <t>34,9/100*50</t>
  </si>
  <si>
    <t>5</t>
  </si>
  <si>
    <t>138501201R</t>
  </si>
  <si>
    <t>Dolamování hloubených vykopávek rýh ve vrstvě tl do 500 mm v hornině tř. 6</t>
  </si>
  <si>
    <t>271788137</t>
  </si>
  <si>
    <t>"výpočet v pol.134401201R</t>
  </si>
  <si>
    <t>6</t>
  </si>
  <si>
    <t>162201102</t>
  </si>
  <si>
    <t>Vodorovné přemístění do 50 m výkopku z horniny tř. 1 až 4</t>
  </si>
  <si>
    <t>1891313754</t>
  </si>
  <si>
    <t>"na mezideponii a zpět na zásyp"</t>
  </si>
  <si>
    <t>12,4+12,4</t>
  </si>
  <si>
    <t>7</t>
  </si>
  <si>
    <t>167101101</t>
  </si>
  <si>
    <t>Nakládání výkopku z hornin tř. 1 až 4 do 100 m3</t>
  </si>
  <si>
    <t>-765161489</t>
  </si>
  <si>
    <t>"na mezideponii "</t>
  </si>
  <si>
    <t>8</t>
  </si>
  <si>
    <t>174101101</t>
  </si>
  <si>
    <t>Zásyp jam, šachet rýh nebo kolem objektů sypaninou se zhutněním</t>
  </si>
  <si>
    <t>-1553427663</t>
  </si>
  <si>
    <t>9</t>
  </si>
  <si>
    <t>160000001R</t>
  </si>
  <si>
    <t>Likvidace přebytečného materiálu na skládaku, vč. naložení, uložení a poplatků za skládku</t>
  </si>
  <si>
    <t>t</t>
  </si>
  <si>
    <t>22140681</t>
  </si>
  <si>
    <t>"odvoz přebytečného materiálu (zemina, kámen) na skládku vč. souvisejících činností a poplatků v souladu s platnou legislativou"</t>
  </si>
  <si>
    <t>"z pol. 122201101, 128401201R -mezisoučet"</t>
  </si>
  <si>
    <t>(3,1+34,9)*1,9</t>
  </si>
  <si>
    <t>10</t>
  </si>
  <si>
    <t>162201102R</t>
  </si>
  <si>
    <t>Vodorovné přemístění do 50 m ornice z mezideponie</t>
  </si>
  <si>
    <t>2000635538</t>
  </si>
  <si>
    <t>10,9</t>
  </si>
  <si>
    <t>11</t>
  </si>
  <si>
    <t>167101101R</t>
  </si>
  <si>
    <t xml:space="preserve">Nakládání ornice na mezideponii </t>
  </si>
  <si>
    <t>1477773428</t>
  </si>
  <si>
    <t>" výpočet v pol. 121101101"</t>
  </si>
  <si>
    <t>12</t>
  </si>
  <si>
    <t>181301101</t>
  </si>
  <si>
    <t>Rozprostření ornice tl vrstvy do 100 mm pl do 500 m2 v rovině nebo ve svahu do 1:5</t>
  </si>
  <si>
    <t>m2</t>
  </si>
  <si>
    <t>-1553835346</t>
  </si>
  <si>
    <t>109,4</t>
  </si>
  <si>
    <t>13</t>
  </si>
  <si>
    <t>181411122</t>
  </si>
  <si>
    <t xml:space="preserve">Založení  trávníku výsevem plochy do 1000 m2 v rovině </t>
  </si>
  <si>
    <t>-1835199101</t>
  </si>
  <si>
    <t>14</t>
  </si>
  <si>
    <t>M</t>
  </si>
  <si>
    <t>005724700</t>
  </si>
  <si>
    <t>osivo směs travní univerzál</t>
  </si>
  <si>
    <t>kg</t>
  </si>
  <si>
    <t>270257623</t>
  </si>
  <si>
    <t>109,4*0,025</t>
  </si>
  <si>
    <t>171111111R</t>
  </si>
  <si>
    <t>Hutnění základové spáry</t>
  </si>
  <si>
    <t>-956535169</t>
  </si>
  <si>
    <t>"kamenné schodiště"</t>
  </si>
  <si>
    <t>2,6*1,05</t>
  </si>
  <si>
    <t>16</t>
  </si>
  <si>
    <t>124203101</t>
  </si>
  <si>
    <t>Vykopávky do 1000 m3 pro koryta vodotečí v hornině tř. 3 s přehozením nebo s naložením na dopravní prostředek"</t>
  </si>
  <si>
    <t>-34324457</t>
  </si>
  <si>
    <t>"převedení vody  - I. etapa (navržená opatření zůstanou zachována i pro II. etapu"</t>
  </si>
  <si>
    <t>"příloha D.1.3 - řez 4 - převedení vody - provizorní koryto v dl. 77,5m  + odpadní koryto   MVE v dl. 25,0m</t>
  </si>
  <si>
    <t>158,3+36,0</t>
  </si>
  <si>
    <t>17</t>
  </si>
  <si>
    <t>171101102</t>
  </si>
  <si>
    <t>Uložení sypaniny z hor. soudrž. do násypů zhutněných na 96 % PS</t>
  </si>
  <si>
    <t>-768167385</t>
  </si>
  <si>
    <t>"převedení vody I. etapa"</t>
  </si>
  <si>
    <t>194,3-60,0</t>
  </si>
  <si>
    <t>18</t>
  </si>
  <si>
    <t>171103101</t>
  </si>
  <si>
    <t>Zemní hrázky s vodorovným přemístěním do 20 m</t>
  </si>
  <si>
    <t>348871473</t>
  </si>
  <si>
    <t>"převedení vody  - I. etapa"</t>
  </si>
  <si>
    <t>"ochranná hrázka na začátku a na konci provizorníhio obtoku"</t>
  </si>
  <si>
    <t>3,0*(8,0+12,0)</t>
  </si>
  <si>
    <t>19</t>
  </si>
  <si>
    <t>122201102</t>
  </si>
  <si>
    <t>Odkopávky a prokopávky nezapažené v hornině tř. 3 objem do 1000 m3 vč. naložení na doptavní prostředek</t>
  </si>
  <si>
    <t>1600234924</t>
  </si>
  <si>
    <t>"po dokončení prací odstranění provizorních hrázek k zasypání provizorního koryta"</t>
  </si>
  <si>
    <t>194,3</t>
  </si>
  <si>
    <t>20</t>
  </si>
  <si>
    <t>174101103</t>
  </si>
  <si>
    <t>Zásyp zářezů pro podzemní vedení sypaninou se zhutněním</t>
  </si>
  <si>
    <t>-2035711619</t>
  </si>
  <si>
    <t>Svislé a kompletní konstrukce</t>
  </si>
  <si>
    <t>338171121</t>
  </si>
  <si>
    <t>Osazování sloupků a vzpěr plotových ocelových v do 2,60 m se zalitím MC</t>
  </si>
  <si>
    <t>kus</t>
  </si>
  <si>
    <t>-991521370</t>
  </si>
  <si>
    <t>"příloha D.1.2 -  zalití betonem do úrovně vybourané parapetní desky"</t>
  </si>
  <si>
    <t>22,0</t>
  </si>
  <si>
    <t>22</t>
  </si>
  <si>
    <t>55342181R</t>
  </si>
  <si>
    <t>plotový profilovaný sloupek D 40-50mm dl 2,0-2,5m pro svařované pletivo v návinu povrchová úprava Pz a komaxit</t>
  </si>
  <si>
    <t>1818411228</t>
  </si>
  <si>
    <t>" vč. plastové čepičky, součástí sloupku je zelená příchytka napínacího drátu"</t>
  </si>
  <si>
    <t>23</t>
  </si>
  <si>
    <t>348401120</t>
  </si>
  <si>
    <t>Montáž oplocení ze strojového pletiva s napínacími dráty výšky do 1,6 m</t>
  </si>
  <si>
    <t>m</t>
  </si>
  <si>
    <t>-1348979755</t>
  </si>
  <si>
    <t>51,5</t>
  </si>
  <si>
    <t>24</t>
  </si>
  <si>
    <t>31324815R</t>
  </si>
  <si>
    <t>svařované plotové pletivo v rolích 25m výšky 1,60m průměr drátu 2,5 mm rozměr oka 50x50mm povrchová úprava Pz a komaxit</t>
  </si>
  <si>
    <t>-1040296433</t>
  </si>
  <si>
    <t xml:space="preserve">"vč. napínacího drátu prům. 2,4 mm, 3 řady, vč. příslušenství (spony)" </t>
  </si>
  <si>
    <t>25</t>
  </si>
  <si>
    <t>321321116</t>
  </si>
  <si>
    <t>Konstrukce vodních staveb ze ŽB tř. C 30/37 XC4, XF3, XA2,  XM1 (S3)</t>
  </si>
  <si>
    <t>-1979219077</t>
  </si>
  <si>
    <t>"oprava parapetní desky"</t>
  </si>
  <si>
    <t>(27,5+28,5)*(0,11+0,03)</t>
  </si>
  <si>
    <t xml:space="preserve">"betonové lože kamenných schodů"  </t>
  </si>
  <si>
    <t>1,2*1,05</t>
  </si>
  <si>
    <t>"základ opěrné zdi- úsek od začátku zdi -  řez 1- řez 6 - betonový práh"</t>
  </si>
  <si>
    <t>45,0*1,0*0,5</t>
  </si>
  <si>
    <t>"podkladní a vyrovnávací beton - v prostoru mezi betonovým prahem a stávajícícm základem"</t>
  </si>
  <si>
    <t>45,0*1,0*0,3</t>
  </si>
  <si>
    <t>"příloha D.1.2 - "základ opěrné zdi - úsek od začátku zdi - řez 1- řez 6 - betonový základ, vč. zalití podemleté části"</t>
  </si>
  <si>
    <t>45,0*(0,4+0,55)/2*1,2+14,1</t>
  </si>
  <si>
    <t>"parapetní deska"</t>
  </si>
  <si>
    <t>45,0*0,25</t>
  </si>
  <si>
    <t>"základ opěrné zdi - úsek  - řez 6- konec zdi - řez 8 - zřízení předsazeného základu"</t>
  </si>
  <si>
    <t>26</t>
  </si>
  <si>
    <t>321368211</t>
  </si>
  <si>
    <t>Výztuž železobetonových konstrukcí vodních staveb ze svařovaných sítí</t>
  </si>
  <si>
    <t>1351459747</t>
  </si>
  <si>
    <t>"příloha D.1.2 - KARI síť 100/100/8"</t>
  </si>
  <si>
    <t>"oparava parapetní desky "</t>
  </si>
  <si>
    <t>"41,1*7,99*1,1= 361,2 kg"</t>
  </si>
  <si>
    <t>"základ opěrné zdi - úsek od začátku zdi - řez 1- řez 6 - betonový práh"</t>
  </si>
  <si>
    <t>"45,0*1,0*2=90,0m2*7,99*1,1 = 791,0 kg"</t>
  </si>
  <si>
    <t>"do podkladního betonu - prostor mezi betonovým prahem a stávajícím základem</t>
  </si>
  <si>
    <t>"45,0*1,0= 45,0 m2*7,99*1,1 = 395,5 kg"</t>
  </si>
  <si>
    <t>"zalití podemleté části stávající základové konstrukce opěrné zdi"</t>
  </si>
  <si>
    <t>"45,0*1,4*2= 126,0 m2*7,99*1,1= 1107,4 kg"</t>
  </si>
  <si>
    <t>"45,0*1,0*2 = 90,0m2*7,99*1,1 = 791,0 kg"</t>
  </si>
  <si>
    <t>"základ opěrné zdi - úsek  - řez 6- konec zdi - řez 8, zřízení předsazeného základu"</t>
  </si>
  <si>
    <t>"7,0*(2,0+1,3)= 23,1 m2*7,99*1,1 = 203,0 kg"</t>
  </si>
  <si>
    <t>"361,2+791,0+395,5+1107,4+791,0+203,0 = 3649,1 kg"</t>
  </si>
  <si>
    <t>3,7</t>
  </si>
  <si>
    <t>27</t>
  </si>
  <si>
    <t>321366111</t>
  </si>
  <si>
    <t>Výztuž železobetonových konstrukcí vodních staveb z oceli prům. 12 mm</t>
  </si>
  <si>
    <t>1204507061</t>
  </si>
  <si>
    <t xml:space="preserve">"oprava parapení desky" </t>
  </si>
  <si>
    <t>" 33,6 m (33,6*0,888*1,1= 32,8 kg) "</t>
  </si>
  <si>
    <t>"45,0*0,22*2*2= 39,6m*0,888*1,1 =38,7 kg"</t>
  </si>
  <si>
    <t>" 45,0*0,22*3 =29,8m*0,888*1,1= 29,1 kg "</t>
  </si>
  <si>
    <t>"7,0*3*2*0,3= 12,6 m *0,888*1,1 = 12,3 kg"</t>
  </si>
  <si>
    <t>"32,8+38,7+29,1+12,3= 112,9 kg"</t>
  </si>
  <si>
    <t>0,2</t>
  </si>
  <si>
    <t>28</t>
  </si>
  <si>
    <t>321351010</t>
  </si>
  <si>
    <t>Bednění konstrukcí vodních staveb rovinné - zřízení</t>
  </si>
  <si>
    <t>895282714</t>
  </si>
  <si>
    <t>(27,5+28,5)*(0,15+0,12)</t>
  </si>
  <si>
    <t>(26,0+27,0)*0,16</t>
  </si>
  <si>
    <t>0,16*0,7*4</t>
  </si>
  <si>
    <t>"základ opěrné zdi- úsek od začátku zdi - řez 1- řez 6 - betonový práh"</t>
  </si>
  <si>
    <t>45,0*2*0,2</t>
  </si>
  <si>
    <t xml:space="preserve"> "parapetní deska bednění čelního boku"</t>
  </si>
  <si>
    <t>45,0*0,2</t>
  </si>
  <si>
    <t>7,0*1,5</t>
  </si>
  <si>
    <t>29</t>
  </si>
  <si>
    <t>321352010</t>
  </si>
  <si>
    <t>Bednění konstrukcí vodních staveb rovinné - odstranění</t>
  </si>
  <si>
    <t>1829820834</t>
  </si>
  <si>
    <t>"výpočet v pol. 321351010"</t>
  </si>
  <si>
    <t>61,5</t>
  </si>
  <si>
    <t>30</t>
  </si>
  <si>
    <t>321212345</t>
  </si>
  <si>
    <t>Oprava zdiva z lomového kamene na cementovou maltu MC25</t>
  </si>
  <si>
    <t>-640266456</t>
  </si>
  <si>
    <t>"lokální opravy stávající konstrukce, oprava vrchu opěrné zdi po vybourání parapetní desky a sloupků oplocení"</t>
  </si>
  <si>
    <t>7,3</t>
  </si>
  <si>
    <t>31</t>
  </si>
  <si>
    <t>321213234R</t>
  </si>
  <si>
    <t>Zdivo lícované z lomového kamene  se zatřením na maltu MC 25 a s vyspárováním</t>
  </si>
  <si>
    <t>1864798060</t>
  </si>
  <si>
    <t>"příloha D.1.2 - kamenné schody 8 stupnů - stupnice 300/260 šířka 1,05 m"</t>
  </si>
  <si>
    <t>0,7</t>
  </si>
  <si>
    <t>"příloha D.1.2 - "základ opěrné zdi - úsek od začátku zdi - řez 1- řez 6 - betonový základ"</t>
  </si>
  <si>
    <t>45,0*1,3*0,3</t>
  </si>
  <si>
    <t>Úpravy povrchů, podlahy a osazování výplní</t>
  </si>
  <si>
    <t>32</t>
  </si>
  <si>
    <t>628195001</t>
  </si>
  <si>
    <t>Očištění zdiva nebo betonu zdí a valů před započetím oprav ručně</t>
  </si>
  <si>
    <t>-1709971220</t>
  </si>
  <si>
    <t>"kamenný obklad zdi od hrubých nečistot (mechy, lišejníky, trsy travin, trsy keřových porostů apod."</t>
  </si>
  <si>
    <t>118,4</t>
  </si>
  <si>
    <t>"kamenné schody"</t>
  </si>
  <si>
    <t>5,0*1,05</t>
  </si>
  <si>
    <t>"základ opěrné zdi - úsek od začátku zdi - řez 1 - řez 6 -  betonový základ"</t>
  </si>
  <si>
    <t>84,7</t>
  </si>
  <si>
    <t>11,8</t>
  </si>
  <si>
    <t>33</t>
  </si>
  <si>
    <t>628635411R</t>
  </si>
  <si>
    <t>Spárování kamenného zdiva z lomového kamene spárovací maltou hl spár přes 30 do 70 mm</t>
  </si>
  <si>
    <t>1800258080</t>
  </si>
  <si>
    <t xml:space="preserve">"včetně  vysekání a vyškrabání spar vč. mechanického očištění" </t>
  </si>
  <si>
    <t>"kamenný obklad opěrné zdi - návodní strana opěrné zdi mezi parapetní deskou a betonovým základem"</t>
  </si>
  <si>
    <t>"uvažováno 60% plochy"</t>
  </si>
  <si>
    <t>118,4/100*60</t>
  </si>
  <si>
    <t>Ostatní konstrukce a práce, bourání</t>
  </si>
  <si>
    <t>34</t>
  </si>
  <si>
    <t>966071821R</t>
  </si>
  <si>
    <t>Rozebrání oplocení z drátěného pletiva vč. uložení na skládku</t>
  </si>
  <si>
    <t>1843699840</t>
  </si>
  <si>
    <t>35</t>
  </si>
  <si>
    <t>966071711R</t>
  </si>
  <si>
    <t>Bourání sloupků plotových  ocelových do 2,5 m zabetonovaných vč. uložení na skládku</t>
  </si>
  <si>
    <t>-1879553647</t>
  </si>
  <si>
    <t>36</t>
  </si>
  <si>
    <t>962042321</t>
  </si>
  <si>
    <t>Bourání konstrukcí z betonu prostého</t>
  </si>
  <si>
    <t>-2020896786</t>
  </si>
  <si>
    <t>(27,5+28,5)*0,7*0,16</t>
  </si>
  <si>
    <t>"základ opěrné zdi - porušená přibetonávka"</t>
  </si>
  <si>
    <t>25,0*0,4*0,4</t>
  </si>
  <si>
    <t>"základ opěrné zdi - úsek  - řez 6- konec zdi - řez 8 - betonový základ"</t>
  </si>
  <si>
    <t>4,5</t>
  </si>
  <si>
    <t>37</t>
  </si>
  <si>
    <t>962022491</t>
  </si>
  <si>
    <t>Bourání zdiva nadzákladového kamenného na MC přes 1 m3</t>
  </si>
  <si>
    <t>-1128151347</t>
  </si>
  <si>
    <t>"vybourání stávajcí konstrukce schodů "</t>
  </si>
  <si>
    <t>1,8*1,05</t>
  </si>
  <si>
    <t>38</t>
  </si>
  <si>
    <t>985131111</t>
  </si>
  <si>
    <t>Očištění ploch  tlakovou vodou</t>
  </si>
  <si>
    <t>-1726416388</t>
  </si>
  <si>
    <t>"očištění a otryskání kamenné zdi vrchního líce zdi pod parapetní deskou"</t>
  </si>
  <si>
    <t>(27,5+28,5)*0,65</t>
  </si>
  <si>
    <t>"kamenný obklad opěrné zdi - návodní strana  mezi parapetní deskou a betonovým základem"</t>
  </si>
  <si>
    <t>"základ opěrné zdi - úsek od začátku zdi - řez 1- řez 6 - betonový základ"</t>
  </si>
  <si>
    <t>39</t>
  </si>
  <si>
    <t>977151111</t>
  </si>
  <si>
    <t>Vývrty  -  do D 35 mm do stavebních materiálů</t>
  </si>
  <si>
    <t>199982634</t>
  </si>
  <si>
    <t>"příloha D.1.2 - otvory pro chemickou kotvu vrt prům 16,0 mm"</t>
  </si>
  <si>
    <t>168*0,120</t>
  </si>
  <si>
    <t>180,0*0,150</t>
  </si>
  <si>
    <t>"parapetní deska  45,0*3 = 135,0 ks"</t>
  </si>
  <si>
    <t>135,0*0,150</t>
  </si>
  <si>
    <t>7,0*2*3*0,15</t>
  </si>
  <si>
    <t>40</t>
  </si>
  <si>
    <t>953961214</t>
  </si>
  <si>
    <t>Kotvy chemické  patrona M 16 do betonu, železobetonu nebo kamene</t>
  </si>
  <si>
    <t>-282230656</t>
  </si>
  <si>
    <t>"parapetní deska - 27,5+28,5*3= 168 ks"</t>
  </si>
  <si>
    <t>168,0</t>
  </si>
  <si>
    <t>180,0</t>
  </si>
  <si>
    <t>"základ opěrné zdi - úsek  od začátku zdi - řez 1 - řez 8"</t>
  </si>
  <si>
    <t>135,0</t>
  </si>
  <si>
    <t>42,0</t>
  </si>
  <si>
    <t>41</t>
  </si>
  <si>
    <t>953312122</t>
  </si>
  <si>
    <t>Vložky do svislých dilatačních spár z extrudovaných polystyrénových desek tl 20 mm  D+M</t>
  </si>
  <si>
    <t>308520336</t>
  </si>
  <si>
    <t>"příloha D.1.2 - oprava parapetní desky"</t>
  </si>
  <si>
    <t>13,0*0,16*0,7</t>
  </si>
  <si>
    <t>"základ opěrné zdi - řez 1-6 - práh, vyrovnávací beton, parapetní deska"</t>
  </si>
  <si>
    <t>1,0*0,5*7</t>
  </si>
  <si>
    <t>1,0*0,3*7</t>
  </si>
  <si>
    <t>(0,4+0,55)/2*1,2*7</t>
  </si>
  <si>
    <t>1,3*0,3*7</t>
  </si>
  <si>
    <t>0,25*7</t>
  </si>
  <si>
    <t>"základ opěrné zdi- řez 6-8, předsazený základ, parapetní deska"</t>
  </si>
  <si>
    <t>1,5+1,65</t>
  </si>
  <si>
    <t>42</t>
  </si>
  <si>
    <t>953000001R</t>
  </si>
  <si>
    <t>Spárový výplňový profil a bobtnavý tmel  D+MJ</t>
  </si>
  <si>
    <t>479863549</t>
  </si>
  <si>
    <t>"příloha D.1.2 - dilateční spáry parapetní desky"</t>
  </si>
  <si>
    <t>13,0*0,7</t>
  </si>
  <si>
    <t>(1,1+0,2+1,3+0,5+0,2)*7</t>
  </si>
  <si>
    <t>"základ opěrné zdi - řez 6-8, předsazený základ,  parapetní deska"</t>
  </si>
  <si>
    <t>2,7+3,0</t>
  </si>
  <si>
    <t>997</t>
  </si>
  <si>
    <t>Přesun sutě</t>
  </si>
  <si>
    <t>43</t>
  </si>
  <si>
    <t>997000001R</t>
  </si>
  <si>
    <t>Likvidace vybouraných hmot</t>
  </si>
  <si>
    <t>1526785916</t>
  </si>
  <si>
    <t>"v souladu se zákonem o odpadech v platném znění vč. naložení, přemístění, uložení a poplatku za skládku"</t>
  </si>
  <si>
    <t>"výměry z pol.   962042321, 962022491"</t>
  </si>
  <si>
    <t>14,8*2,3+1,9*2,3</t>
  </si>
  <si>
    <t>"materiál z vyškrabaných spár opěrné zdi pol. 628635541R "   118,4*0,034</t>
  </si>
  <si>
    <t>998</t>
  </si>
  <si>
    <t>Přesun hmot</t>
  </si>
  <si>
    <t>44</t>
  </si>
  <si>
    <t>998332011</t>
  </si>
  <si>
    <t>Přesun hmot pro úpravy vodních toků a kanály</t>
  </si>
  <si>
    <t>968343776</t>
  </si>
  <si>
    <t>02 - SO 02  Úprava koryta Klabavy</t>
  </si>
  <si>
    <t xml:space="preserve">    4 - Vodorovné konstrukce</t>
  </si>
  <si>
    <t>129203201</t>
  </si>
  <si>
    <t>Čištění otevřených koryt vodotečí  s přemístěním do 3,0m nebo s naložením na dopravní prostředek</t>
  </si>
  <si>
    <t>-375151693</t>
  </si>
  <si>
    <t>"odstranění štěrkopískových nánosů "</t>
  </si>
  <si>
    <t>70,0</t>
  </si>
  <si>
    <t>171201101</t>
  </si>
  <si>
    <t>Uložení sypaniny do násypů nezhutněných</t>
  </si>
  <si>
    <t>1828389069</t>
  </si>
  <si>
    <t>181301103R</t>
  </si>
  <si>
    <t>Rozprostření sedimentu</t>
  </si>
  <si>
    <t>1281914345</t>
  </si>
  <si>
    <t>"cca v tl. 230 mm"</t>
  </si>
  <si>
    <t>350,0</t>
  </si>
  <si>
    <t>182101101</t>
  </si>
  <si>
    <t>Svahování v zářezech v hornině tř. 1 až 4</t>
  </si>
  <si>
    <t>63424008</t>
  </si>
  <si>
    <t>"břeh koryta po odstranění nánosů"</t>
  </si>
  <si>
    <t>105,3</t>
  </si>
  <si>
    <t>112101103</t>
  </si>
  <si>
    <t>Odstranění stromů listnatých průměru kmene do 700 mm</t>
  </si>
  <si>
    <t>226577576</t>
  </si>
  <si>
    <t>" v místě napojení MVE  - vrba prům. 60 cm"</t>
  </si>
  <si>
    <t>112201105R</t>
  </si>
  <si>
    <t>Odstranění pařezů D přes 900 mm</t>
  </si>
  <si>
    <t>319769462</t>
  </si>
  <si>
    <t>"vč. přemístění na skládku a poplatků"</t>
  </si>
  <si>
    <t>"prům. 80 cm"  1,0</t>
  </si>
  <si>
    <t>Odkopávky  nezapažené v hornině tř. 3 objem do 100 m3 vč. naložení na dopravní prostředek</t>
  </si>
  <si>
    <t>-344217782</t>
  </si>
  <si>
    <t>"odkopávka v prostoru stávajícího břehu"</t>
  </si>
  <si>
    <t>10,5</t>
  </si>
  <si>
    <t>1854660912</t>
  </si>
  <si>
    <t>1086039737</t>
  </si>
  <si>
    <t>182201101</t>
  </si>
  <si>
    <t>Svahování násypů</t>
  </si>
  <si>
    <t>-938776263</t>
  </si>
  <si>
    <t>9,0*2,0</t>
  </si>
  <si>
    <t>Vodorovné konstrukce</t>
  </si>
  <si>
    <t>462511370</t>
  </si>
  <si>
    <t>Zához z lomového kamene bez proštěrkování z terénu hmotnost nad 200 do 500 kg</t>
  </si>
  <si>
    <t>1762508638</t>
  </si>
  <si>
    <t>9,0*1,0</t>
  </si>
  <si>
    <t>462519002</t>
  </si>
  <si>
    <t xml:space="preserve">Příplatek za urovnání ploch záhozu z lomového kamene </t>
  </si>
  <si>
    <t>320230485</t>
  </si>
  <si>
    <t>-2089080392</t>
  </si>
  <si>
    <t>03 - SO 03  Provizorní příjezd</t>
  </si>
  <si>
    <t xml:space="preserve">    2 - Zakládání</t>
  </si>
  <si>
    <t xml:space="preserve">    5 - Komunikace pozemní</t>
  </si>
  <si>
    <t>533216363</t>
  </si>
  <si>
    <t>"provizorní příjezd 1"</t>
  </si>
  <si>
    <t>200,0*0,10</t>
  </si>
  <si>
    <t xml:space="preserve">"provizorní příjezd 2 " </t>
  </si>
  <si>
    <t>(120,0+15,0)*0,10</t>
  </si>
  <si>
    <t>1258341969</t>
  </si>
  <si>
    <t>33,5</t>
  </si>
  <si>
    <t>-1679963427</t>
  </si>
  <si>
    <t>"provizorní příjezd 1 "</t>
  </si>
  <si>
    <t>789326514</t>
  </si>
  <si>
    <t>200,0</t>
  </si>
  <si>
    <t xml:space="preserve">"provizorní příjezd 2" </t>
  </si>
  <si>
    <t>-2120256997</t>
  </si>
  <si>
    <t>"provizorní příjezd 2 "</t>
  </si>
  <si>
    <t>1832821872</t>
  </si>
  <si>
    <t>335,0*0,025</t>
  </si>
  <si>
    <t>171101103R</t>
  </si>
  <si>
    <t>Provizorní sjezd na staveniště</t>
  </si>
  <si>
    <t>-1583604542</t>
  </si>
  <si>
    <t>"zpevněný sjezd vhodným materiálem vč.zpevnění  povrchu štěrkodrtí  - zřízení a následné odstranění"</t>
  </si>
  <si>
    <t>-1632248381</t>
  </si>
  <si>
    <t>"provizorní příjezd 2  - třešeň prům. 600 mm"</t>
  </si>
  <si>
    <t>113106343</t>
  </si>
  <si>
    <t>Rozebrání dlažeb při překopech komunikací pro pěší ze zámkové dlažby strojně pl do 15 m2</t>
  </si>
  <si>
    <t>1221561594</t>
  </si>
  <si>
    <t>"provizorní příjezd 2  -  uložení v místě na pozdější zpětné použití"</t>
  </si>
  <si>
    <t>15,0</t>
  </si>
  <si>
    <t>113202111</t>
  </si>
  <si>
    <t>Vytrhání obrub krajníků obrubníků stojatých</t>
  </si>
  <si>
    <t>-1825833983</t>
  </si>
  <si>
    <t>"provizorní příjezd 2  - uložení k následnému použití"</t>
  </si>
  <si>
    <t>14,0</t>
  </si>
  <si>
    <t>181951101</t>
  </si>
  <si>
    <t>Úprava pláně v hornině tř. 1 až 4 bez zhutnění</t>
  </si>
  <si>
    <t>-889279179</t>
  </si>
  <si>
    <t>300,0</t>
  </si>
  <si>
    <t>150,0</t>
  </si>
  <si>
    <t>Zakládání</t>
  </si>
  <si>
    <t>291211111</t>
  </si>
  <si>
    <t>Zřízení plochy ze silničních panelů do lože tl 50 mm z kameniva</t>
  </si>
  <si>
    <t>CS ÚRS 2018 01</t>
  </si>
  <si>
    <t>945518518</t>
  </si>
  <si>
    <t>"provizorní příjezd 1 -  předpoklad panely zhotovitele"</t>
  </si>
  <si>
    <t>"ochrana vodovodu "</t>
  </si>
  <si>
    <t>"přejezd plynu"</t>
  </si>
  <si>
    <t>3,0*4,0</t>
  </si>
  <si>
    <t>"provizorní příjezd 2"</t>
  </si>
  <si>
    <t>113151111</t>
  </si>
  <si>
    <t>Rozebrání zpevněných ploch ze silničních dílců</t>
  </si>
  <si>
    <t>-1057563537</t>
  </si>
  <si>
    <t>"provizorní příjezd 1  - výpočet v pol. 291211111"</t>
  </si>
  <si>
    <t>362,0</t>
  </si>
  <si>
    <t>291111111</t>
  </si>
  <si>
    <t xml:space="preserve">Podklad pro zpevněné plochy z kameniva drceného </t>
  </si>
  <si>
    <t>1375118511</t>
  </si>
  <si>
    <t>"lože pod panely tl. 100 mm, tl. 50 mm v položce 291211111 - osazení"</t>
  </si>
  <si>
    <t>362,0*0,10</t>
  </si>
  <si>
    <t>348401001R</t>
  </si>
  <si>
    <t>Rozebrání a následná obnova oplocení do původního stavu</t>
  </si>
  <si>
    <t>85758948</t>
  </si>
  <si>
    <t>9,0</t>
  </si>
  <si>
    <t>Komunikace pozemní</t>
  </si>
  <si>
    <t>596211110</t>
  </si>
  <si>
    <t>Kladení zámkové dlažby komunikací pro pěší  vč. kladecí vrstvy tl. 30 mm</t>
  </si>
  <si>
    <t>1783124823</t>
  </si>
  <si>
    <t>"provizorní příjezd 2  - zpětné použití očištěné rozebrané zámkové dlažby"</t>
  </si>
  <si>
    <t>564752111</t>
  </si>
  <si>
    <t>Podklad z vibrovaného štěrku VŠ tl 150 mm</t>
  </si>
  <si>
    <t>1187469412</t>
  </si>
  <si>
    <t>916231213</t>
  </si>
  <si>
    <t>Osazení chodníkového obrubníku betonového stojatého s boční opěrou do lože z betonu prostého</t>
  </si>
  <si>
    <t>-5869949</t>
  </si>
  <si>
    <t>916991121</t>
  </si>
  <si>
    <t>Lože pod obrubníky, krajníky nebo obruby z dlažebních kostek z betonu prostého</t>
  </si>
  <si>
    <t>-905025530</t>
  </si>
  <si>
    <t>14,0*0,2*0,15</t>
  </si>
  <si>
    <t>979024442</t>
  </si>
  <si>
    <t>Očištění vybouraných obrubníků a krajníků chodníkových</t>
  </si>
  <si>
    <t>1118545991</t>
  </si>
  <si>
    <t>979054451</t>
  </si>
  <si>
    <t>Očištění vybouraných zámkových dlaždic s původním spárováním z kameniva těženého</t>
  </si>
  <si>
    <t>1206784453</t>
  </si>
  <si>
    <t>-1036911401</t>
  </si>
  <si>
    <t>04 - Vedlejší a ostatní náklady</t>
  </si>
  <si>
    <t>VRN - Vedlejší rozpočtové náklady</t>
  </si>
  <si>
    <t>VRN</t>
  </si>
  <si>
    <t>Vedlejší rozpočtové náklady</t>
  </si>
  <si>
    <t>000000001R</t>
  </si>
  <si>
    <t>Vytýčení stávajících podzemních vedení</t>
  </si>
  <si>
    <t>1024</t>
  </si>
  <si>
    <t>-1516606261</t>
  </si>
  <si>
    <t>"vytýčení inženýrských sítí a zařízení, včetně zajištění případné aktualizace vyjádření správců sítí"</t>
  </si>
  <si>
    <t>"zajištění podmínek vyplývajících z vyjádření správců inženýrských sítí a zařízení"</t>
  </si>
  <si>
    <t>"kopané sondy pro zajištění hloubky uložení plynovodu v místě navrhovaného pojezdu mechanizace v korytě Klabavy dle podmínek správce"</t>
  </si>
  <si>
    <t>000000002R</t>
  </si>
  <si>
    <t>Vytýčení stavby</t>
  </si>
  <si>
    <t>1520538466</t>
  </si>
  <si>
    <t>"vytýčení stavby (případně pozemků nebo provední jiných geodetických prací )odborně způsobilou osobou v oboru zeměměřictví"</t>
  </si>
  <si>
    <t>000000003R</t>
  </si>
  <si>
    <t>Povodňový plán</t>
  </si>
  <si>
    <t>1895142973</t>
  </si>
  <si>
    <t>"provedení opatření vyplývající z povodňového plánu, aktualizace (přizpůsobení) povodňového"</t>
  </si>
  <si>
    <t>"zajištění schválení povodňového plánu"</t>
  </si>
  <si>
    <t>000000004R</t>
  </si>
  <si>
    <t>Dopravní opatření</t>
  </si>
  <si>
    <t>-392980786</t>
  </si>
  <si>
    <t>"projednání a zajištění zvláštního užívání komunikací a veřejných ploch, včetně zajištění dopravního značení v místě vjezdu na staveniště"</t>
  </si>
  <si>
    <t>"v rozsahu nezbytném pro řádné a bezpečné provádění stavby"</t>
  </si>
  <si>
    <t>000000005R</t>
  </si>
  <si>
    <t>Zajištění živočichů</t>
  </si>
  <si>
    <t>1250566975</t>
  </si>
  <si>
    <t>"zajištění slovení rybí obsádky a transfer živočichů k tomu oprávněnou osobou, včetně pořízení protokolu "</t>
  </si>
  <si>
    <t>" zajištění oznámení zahájení prací na vodním toku příslušnému uživateli rybářského revíru"</t>
  </si>
  <si>
    <t>"provedení (zabezpečení) případných opatření nezbytných pro ochranu zvláště chráněných živočichů a rostlin oprávněnou osobou vč. pořízení protokolu"</t>
  </si>
  <si>
    <t>000000006R</t>
  </si>
  <si>
    <t>Dotčené pozemky</t>
  </si>
  <si>
    <t>-583961227</t>
  </si>
  <si>
    <t>"protokolární předání stavbou dotčených pozemků a komunikací, uvedení do původního stavu zpět jejich vlastníkům"</t>
  </si>
  <si>
    <t>000000007R</t>
  </si>
  <si>
    <t>Dokumentace skutečného provedení stavby</t>
  </si>
  <si>
    <t>369580876</t>
  </si>
  <si>
    <t>"zpracování a předání  dokumentace skutečného provedení stavby (3pare + 1 v elektronické formě) objednateli"</t>
  </si>
  <si>
    <t>"zaměření skutečného provedení stavby - geodetická část dokumentace (3 pare + 1 v elektronické formě)"</t>
  </si>
  <si>
    <t>"v rozsahu odpovídajícím příslušným právním předpisům"</t>
  </si>
  <si>
    <t>"obsahující výškopisné a polohopisné zaměření dna, podélné a příčné řezy v hustotě odpovídající projektové dokumentaci"</t>
  </si>
  <si>
    <t>"pořízení fotodokumentace stavby"</t>
  </si>
  <si>
    <t>000000008R</t>
  </si>
  <si>
    <t>Plán BOZP na staveništi</t>
  </si>
  <si>
    <t>1787495913</t>
  </si>
  <si>
    <t>"provedení opatření vyplývajících z plánu bezpečnosti a ochrany zdraví při práci, aktualizace (přizpůsobení) plánuBOZP"</t>
  </si>
  <si>
    <t>000000009R</t>
  </si>
  <si>
    <t>Provádění prací ve ztížených podmínkách</t>
  </si>
  <si>
    <t>-1368587459</t>
  </si>
  <si>
    <t>"stísněné podmínky při provádění prací v ochranném pásmu nadzemních vedení, v blízkosti nemovitostí"</t>
  </si>
  <si>
    <t>"pasportizace přilehlých objektů (fotodokumentace, popis stávajícího stavu před a po realizaci stavby"</t>
  </si>
  <si>
    <t>000000010R</t>
  </si>
  <si>
    <t>Zařízení staveniště</t>
  </si>
  <si>
    <t>-1615103109</t>
  </si>
  <si>
    <t>"zajištění a zabezpečení staveniště, zřízení a likvidace zařízení staveniště vč. případných přípojek, přístupů, skladů, deponii a pod.."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</si>
</sst>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/>
    <xf numFmtId="0" fontId="0" fillId="0" borderId="0" xfId="0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6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1"/>
      <c r="AQ5" s="21"/>
      <c r="AR5" s="19"/>
      <c r="BE5" s="247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7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1"/>
      <c r="AQ6" s="21"/>
      <c r="AR6" s="19"/>
      <c r="BE6" s="248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8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8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8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8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8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8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8"/>
      <c r="BS13" s="16" t="s">
        <v>6</v>
      </c>
    </row>
    <row r="14" spans="1:74">
      <c r="B14" s="20"/>
      <c r="C14" s="21"/>
      <c r="D14" s="21"/>
      <c r="E14" s="268" t="s">
        <v>29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8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8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8"/>
      <c r="BS16" s="16" t="s">
        <v>4</v>
      </c>
    </row>
    <row r="17" spans="2:7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8"/>
      <c r="BS17" s="16" t="s">
        <v>32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8"/>
      <c r="BS18" s="16" t="s">
        <v>6</v>
      </c>
    </row>
    <row r="19" spans="2:7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8"/>
      <c r="BS19" s="16" t="s">
        <v>6</v>
      </c>
    </row>
    <row r="20" spans="2:7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8"/>
      <c r="BS20" s="16" t="s">
        <v>32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8"/>
    </row>
    <row r="22" spans="2:7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8"/>
    </row>
    <row r="23" spans="2:71" ht="16.5" customHeight="1">
      <c r="B23" s="20"/>
      <c r="C23" s="21"/>
      <c r="D23" s="21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1"/>
      <c r="AP23" s="21"/>
      <c r="AQ23" s="21"/>
      <c r="AR23" s="19"/>
      <c r="BE23" s="248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8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8"/>
    </row>
    <row r="26" spans="2:71" s="1" customFormat="1" ht="25.9" customHeight="1"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9">
        <f>ROUND(AG54,2)</f>
        <v>0</v>
      </c>
      <c r="AL26" s="250"/>
      <c r="AM26" s="250"/>
      <c r="AN26" s="250"/>
      <c r="AO26" s="250"/>
      <c r="AP26" s="34"/>
      <c r="AQ26" s="34"/>
      <c r="AR26" s="37"/>
      <c r="BE26" s="248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8"/>
    </row>
    <row r="28" spans="2:71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1" t="s">
        <v>36</v>
      </c>
      <c r="M28" s="271"/>
      <c r="N28" s="271"/>
      <c r="O28" s="271"/>
      <c r="P28" s="271"/>
      <c r="Q28" s="34"/>
      <c r="R28" s="34"/>
      <c r="S28" s="34"/>
      <c r="T28" s="34"/>
      <c r="U28" s="34"/>
      <c r="V28" s="34"/>
      <c r="W28" s="271" t="s">
        <v>37</v>
      </c>
      <c r="X28" s="271"/>
      <c r="Y28" s="271"/>
      <c r="Z28" s="271"/>
      <c r="AA28" s="271"/>
      <c r="AB28" s="271"/>
      <c r="AC28" s="271"/>
      <c r="AD28" s="271"/>
      <c r="AE28" s="271"/>
      <c r="AF28" s="34"/>
      <c r="AG28" s="34"/>
      <c r="AH28" s="34"/>
      <c r="AI28" s="34"/>
      <c r="AJ28" s="34"/>
      <c r="AK28" s="271" t="s">
        <v>38</v>
      </c>
      <c r="AL28" s="271"/>
      <c r="AM28" s="271"/>
      <c r="AN28" s="271"/>
      <c r="AO28" s="271"/>
      <c r="AP28" s="34"/>
      <c r="AQ28" s="34"/>
      <c r="AR28" s="37"/>
      <c r="BE28" s="248"/>
    </row>
    <row r="29" spans="2:71" s="2" customFormat="1" ht="14.45" customHeight="1">
      <c r="B29" s="38"/>
      <c r="C29" s="39"/>
      <c r="D29" s="28" t="s">
        <v>39</v>
      </c>
      <c r="E29" s="39"/>
      <c r="F29" s="28" t="s">
        <v>40</v>
      </c>
      <c r="G29" s="39"/>
      <c r="H29" s="39"/>
      <c r="I29" s="39"/>
      <c r="J29" s="39"/>
      <c r="K29" s="39"/>
      <c r="L29" s="272">
        <v>0.21</v>
      </c>
      <c r="M29" s="246"/>
      <c r="N29" s="246"/>
      <c r="O29" s="246"/>
      <c r="P29" s="246"/>
      <c r="Q29" s="39"/>
      <c r="R29" s="39"/>
      <c r="S29" s="39"/>
      <c r="T29" s="39"/>
      <c r="U29" s="39"/>
      <c r="V29" s="39"/>
      <c r="W29" s="245">
        <f>ROUND(AZ54, 2)</f>
        <v>0</v>
      </c>
      <c r="X29" s="246"/>
      <c r="Y29" s="246"/>
      <c r="Z29" s="246"/>
      <c r="AA29" s="246"/>
      <c r="AB29" s="246"/>
      <c r="AC29" s="246"/>
      <c r="AD29" s="246"/>
      <c r="AE29" s="246"/>
      <c r="AF29" s="39"/>
      <c r="AG29" s="39"/>
      <c r="AH29" s="39"/>
      <c r="AI29" s="39"/>
      <c r="AJ29" s="39"/>
      <c r="AK29" s="245">
        <f>ROUND(AV54, 2)</f>
        <v>0</v>
      </c>
      <c r="AL29" s="246"/>
      <c r="AM29" s="246"/>
      <c r="AN29" s="246"/>
      <c r="AO29" s="246"/>
      <c r="AP29" s="39"/>
      <c r="AQ29" s="39"/>
      <c r="AR29" s="40"/>
      <c r="BE29" s="248"/>
    </row>
    <row r="30" spans="2:71" s="2" customFormat="1" ht="14.45" customHeight="1">
      <c r="B30" s="38"/>
      <c r="C30" s="39"/>
      <c r="D30" s="39"/>
      <c r="E30" s="39"/>
      <c r="F30" s="28" t="s">
        <v>41</v>
      </c>
      <c r="G30" s="39"/>
      <c r="H30" s="39"/>
      <c r="I30" s="39"/>
      <c r="J30" s="39"/>
      <c r="K30" s="39"/>
      <c r="L30" s="272">
        <v>0.15</v>
      </c>
      <c r="M30" s="246"/>
      <c r="N30" s="246"/>
      <c r="O30" s="246"/>
      <c r="P30" s="246"/>
      <c r="Q30" s="39"/>
      <c r="R30" s="39"/>
      <c r="S30" s="39"/>
      <c r="T30" s="39"/>
      <c r="U30" s="39"/>
      <c r="V30" s="39"/>
      <c r="W30" s="245">
        <f>ROUND(BA54, 2)</f>
        <v>0</v>
      </c>
      <c r="X30" s="246"/>
      <c r="Y30" s="246"/>
      <c r="Z30" s="246"/>
      <c r="AA30" s="246"/>
      <c r="AB30" s="246"/>
      <c r="AC30" s="246"/>
      <c r="AD30" s="246"/>
      <c r="AE30" s="246"/>
      <c r="AF30" s="39"/>
      <c r="AG30" s="39"/>
      <c r="AH30" s="39"/>
      <c r="AI30" s="39"/>
      <c r="AJ30" s="39"/>
      <c r="AK30" s="245">
        <f>ROUND(AW54, 2)</f>
        <v>0</v>
      </c>
      <c r="AL30" s="246"/>
      <c r="AM30" s="246"/>
      <c r="AN30" s="246"/>
      <c r="AO30" s="246"/>
      <c r="AP30" s="39"/>
      <c r="AQ30" s="39"/>
      <c r="AR30" s="40"/>
      <c r="BE30" s="248"/>
    </row>
    <row r="31" spans="2:71" s="2" customFormat="1" ht="14.45" hidden="1" customHeight="1">
      <c r="B31" s="38"/>
      <c r="C31" s="39"/>
      <c r="D31" s="39"/>
      <c r="E31" s="39"/>
      <c r="F31" s="28" t="s">
        <v>42</v>
      </c>
      <c r="G31" s="39"/>
      <c r="H31" s="39"/>
      <c r="I31" s="39"/>
      <c r="J31" s="39"/>
      <c r="K31" s="39"/>
      <c r="L31" s="272">
        <v>0.21</v>
      </c>
      <c r="M31" s="246"/>
      <c r="N31" s="246"/>
      <c r="O31" s="246"/>
      <c r="P31" s="246"/>
      <c r="Q31" s="39"/>
      <c r="R31" s="39"/>
      <c r="S31" s="39"/>
      <c r="T31" s="39"/>
      <c r="U31" s="39"/>
      <c r="V31" s="39"/>
      <c r="W31" s="245">
        <f>ROUND(BB54, 2)</f>
        <v>0</v>
      </c>
      <c r="X31" s="246"/>
      <c r="Y31" s="246"/>
      <c r="Z31" s="246"/>
      <c r="AA31" s="246"/>
      <c r="AB31" s="246"/>
      <c r="AC31" s="246"/>
      <c r="AD31" s="246"/>
      <c r="AE31" s="246"/>
      <c r="AF31" s="39"/>
      <c r="AG31" s="39"/>
      <c r="AH31" s="39"/>
      <c r="AI31" s="39"/>
      <c r="AJ31" s="39"/>
      <c r="AK31" s="245">
        <v>0</v>
      </c>
      <c r="AL31" s="246"/>
      <c r="AM31" s="246"/>
      <c r="AN31" s="246"/>
      <c r="AO31" s="246"/>
      <c r="AP31" s="39"/>
      <c r="AQ31" s="39"/>
      <c r="AR31" s="40"/>
      <c r="BE31" s="248"/>
    </row>
    <row r="32" spans="2:71" s="2" customFormat="1" ht="14.45" hidden="1" customHeight="1">
      <c r="B32" s="38"/>
      <c r="C32" s="39"/>
      <c r="D32" s="39"/>
      <c r="E32" s="39"/>
      <c r="F32" s="28" t="s">
        <v>43</v>
      </c>
      <c r="G32" s="39"/>
      <c r="H32" s="39"/>
      <c r="I32" s="39"/>
      <c r="J32" s="39"/>
      <c r="K32" s="39"/>
      <c r="L32" s="272">
        <v>0.15</v>
      </c>
      <c r="M32" s="246"/>
      <c r="N32" s="246"/>
      <c r="O32" s="246"/>
      <c r="P32" s="246"/>
      <c r="Q32" s="39"/>
      <c r="R32" s="39"/>
      <c r="S32" s="39"/>
      <c r="T32" s="39"/>
      <c r="U32" s="39"/>
      <c r="V32" s="39"/>
      <c r="W32" s="245">
        <f>ROUND(BC54, 2)</f>
        <v>0</v>
      </c>
      <c r="X32" s="246"/>
      <c r="Y32" s="246"/>
      <c r="Z32" s="246"/>
      <c r="AA32" s="246"/>
      <c r="AB32" s="246"/>
      <c r="AC32" s="246"/>
      <c r="AD32" s="246"/>
      <c r="AE32" s="246"/>
      <c r="AF32" s="39"/>
      <c r="AG32" s="39"/>
      <c r="AH32" s="39"/>
      <c r="AI32" s="39"/>
      <c r="AJ32" s="39"/>
      <c r="AK32" s="245">
        <v>0</v>
      </c>
      <c r="AL32" s="246"/>
      <c r="AM32" s="246"/>
      <c r="AN32" s="246"/>
      <c r="AO32" s="246"/>
      <c r="AP32" s="39"/>
      <c r="AQ32" s="39"/>
      <c r="AR32" s="40"/>
      <c r="BE32" s="248"/>
    </row>
    <row r="33" spans="2:57" s="2" customFormat="1" ht="14.45" hidden="1" customHeight="1">
      <c r="B33" s="38"/>
      <c r="C33" s="39"/>
      <c r="D33" s="39"/>
      <c r="E33" s="39"/>
      <c r="F33" s="28" t="s">
        <v>44</v>
      </c>
      <c r="G33" s="39"/>
      <c r="H33" s="39"/>
      <c r="I33" s="39"/>
      <c r="J33" s="39"/>
      <c r="K33" s="39"/>
      <c r="L33" s="272">
        <v>0</v>
      </c>
      <c r="M33" s="246"/>
      <c r="N33" s="246"/>
      <c r="O33" s="246"/>
      <c r="P33" s="246"/>
      <c r="Q33" s="39"/>
      <c r="R33" s="39"/>
      <c r="S33" s="39"/>
      <c r="T33" s="39"/>
      <c r="U33" s="39"/>
      <c r="V33" s="39"/>
      <c r="W33" s="245">
        <f>ROUND(BD54, 2)</f>
        <v>0</v>
      </c>
      <c r="X33" s="246"/>
      <c r="Y33" s="246"/>
      <c r="Z33" s="246"/>
      <c r="AA33" s="246"/>
      <c r="AB33" s="246"/>
      <c r="AC33" s="246"/>
      <c r="AD33" s="246"/>
      <c r="AE33" s="246"/>
      <c r="AF33" s="39"/>
      <c r="AG33" s="39"/>
      <c r="AH33" s="39"/>
      <c r="AI33" s="39"/>
      <c r="AJ33" s="39"/>
      <c r="AK33" s="245">
        <v>0</v>
      </c>
      <c r="AL33" s="246"/>
      <c r="AM33" s="246"/>
      <c r="AN33" s="246"/>
      <c r="AO33" s="246"/>
      <c r="AP33" s="39"/>
      <c r="AQ33" s="39"/>
      <c r="AR33" s="40"/>
      <c r="BE33" s="248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8"/>
    </row>
    <row r="35" spans="2:57" s="1" customFormat="1" ht="25.9" customHeight="1"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51" t="s">
        <v>47</v>
      </c>
      <c r="Y35" s="252"/>
      <c r="Z35" s="252"/>
      <c r="AA35" s="252"/>
      <c r="AB35" s="252"/>
      <c r="AC35" s="43"/>
      <c r="AD35" s="43"/>
      <c r="AE35" s="43"/>
      <c r="AF35" s="43"/>
      <c r="AG35" s="43"/>
      <c r="AH35" s="43"/>
      <c r="AI35" s="43"/>
      <c r="AJ35" s="43"/>
      <c r="AK35" s="253">
        <f>SUM(AK26:AK33)</f>
        <v>0</v>
      </c>
      <c r="AL35" s="252"/>
      <c r="AM35" s="252"/>
      <c r="AN35" s="252"/>
      <c r="AO35" s="254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376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3" t="str">
        <f>K6</f>
        <v>KLABAVA, ř.km 23,820-23,875  KAMENNÝ ÚJEZD, OPRAVA OPĚRNÉ ZDI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Kamenný Újezd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65" t="str">
        <f>IF(AN8= "","",AN8)</f>
        <v>14. 11. 2019</v>
      </c>
      <c r="AN47" s="265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30</v>
      </c>
      <c r="AJ49" s="34"/>
      <c r="AK49" s="34"/>
      <c r="AL49" s="34"/>
      <c r="AM49" s="261" t="str">
        <f>IF(E17="","",E17)</f>
        <v>Inj. Jiří Tägl</v>
      </c>
      <c r="AN49" s="262"/>
      <c r="AO49" s="262"/>
      <c r="AP49" s="262"/>
      <c r="AQ49" s="34"/>
      <c r="AR49" s="37"/>
      <c r="AS49" s="255" t="s">
        <v>49</v>
      </c>
      <c r="AT49" s="256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33</v>
      </c>
      <c r="AJ50" s="34"/>
      <c r="AK50" s="34"/>
      <c r="AL50" s="34"/>
      <c r="AM50" s="261" t="str">
        <f>IF(E20="","",E20)</f>
        <v xml:space="preserve"> </v>
      </c>
      <c r="AN50" s="262"/>
      <c r="AO50" s="262"/>
      <c r="AP50" s="262"/>
      <c r="AQ50" s="34"/>
      <c r="AR50" s="37"/>
      <c r="AS50" s="257"/>
      <c r="AT50" s="258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9"/>
      <c r="AT51" s="260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1" t="s">
        <v>50</v>
      </c>
      <c r="D52" s="274"/>
      <c r="E52" s="274"/>
      <c r="F52" s="274"/>
      <c r="G52" s="274"/>
      <c r="H52" s="61"/>
      <c r="I52" s="273" t="s">
        <v>51</v>
      </c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6" t="s">
        <v>52</v>
      </c>
      <c r="AH52" s="274"/>
      <c r="AI52" s="274"/>
      <c r="AJ52" s="274"/>
      <c r="AK52" s="274"/>
      <c r="AL52" s="274"/>
      <c r="AM52" s="274"/>
      <c r="AN52" s="273" t="s">
        <v>53</v>
      </c>
      <c r="AO52" s="274"/>
      <c r="AP52" s="275"/>
      <c r="AQ52" s="62" t="s">
        <v>54</v>
      </c>
      <c r="AR52" s="37"/>
      <c r="AS52" s="63" t="s">
        <v>55</v>
      </c>
      <c r="AT52" s="64" t="s">
        <v>56</v>
      </c>
      <c r="AU52" s="64" t="s">
        <v>57</v>
      </c>
      <c r="AV52" s="64" t="s">
        <v>58</v>
      </c>
      <c r="AW52" s="64" t="s">
        <v>59</v>
      </c>
      <c r="AX52" s="64" t="s">
        <v>60</v>
      </c>
      <c r="AY52" s="64" t="s">
        <v>61</v>
      </c>
      <c r="AZ52" s="64" t="s">
        <v>62</v>
      </c>
      <c r="BA52" s="64" t="s">
        <v>63</v>
      </c>
      <c r="BB52" s="64" t="s">
        <v>64</v>
      </c>
      <c r="BC52" s="64" t="s">
        <v>65</v>
      </c>
      <c r="BD52" s="65" t="s">
        <v>66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67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79">
        <f>ROUND(SUM(AG55:AG58),2)</f>
        <v>0</v>
      </c>
      <c r="AH54" s="279"/>
      <c r="AI54" s="279"/>
      <c r="AJ54" s="279"/>
      <c r="AK54" s="279"/>
      <c r="AL54" s="279"/>
      <c r="AM54" s="279"/>
      <c r="AN54" s="280">
        <f>SUM(AG54,AT54)</f>
        <v>0</v>
      </c>
      <c r="AO54" s="280"/>
      <c r="AP54" s="280"/>
      <c r="AQ54" s="73" t="s">
        <v>1</v>
      </c>
      <c r="AR54" s="74"/>
      <c r="AS54" s="75">
        <f>ROUND(SUM(AS55:AS58),2)</f>
        <v>0</v>
      </c>
      <c r="AT54" s="76">
        <f>ROUND(SUM(AV54:AW54),2)</f>
        <v>0</v>
      </c>
      <c r="AU54" s="77">
        <f>ROUND(SUM(AU55:AU58),5)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ROUND(SUM(AZ55:AZ58),2)</f>
        <v>0</v>
      </c>
      <c r="BA54" s="76">
        <f>ROUND(SUM(BA55:BA58),2)</f>
        <v>0</v>
      </c>
      <c r="BB54" s="76">
        <f>ROUND(SUM(BB55:BB58),2)</f>
        <v>0</v>
      </c>
      <c r="BC54" s="76">
        <f>ROUND(SUM(BC55:BC58),2)</f>
        <v>0</v>
      </c>
      <c r="BD54" s="78">
        <f>ROUND(SUM(BD55:BD58),2)</f>
        <v>0</v>
      </c>
      <c r="BS54" s="79" t="s">
        <v>68</v>
      </c>
      <c r="BT54" s="79" t="s">
        <v>69</v>
      </c>
      <c r="BU54" s="80" t="s">
        <v>70</v>
      </c>
      <c r="BV54" s="79" t="s">
        <v>71</v>
      </c>
      <c r="BW54" s="79" t="s">
        <v>5</v>
      </c>
      <c r="BX54" s="79" t="s">
        <v>72</v>
      </c>
      <c r="CL54" s="79" t="s">
        <v>1</v>
      </c>
    </row>
    <row r="55" spans="1:91" s="5" customFormat="1" ht="16.5" customHeight="1">
      <c r="A55" s="81" t="s">
        <v>73</v>
      </c>
      <c r="B55" s="82"/>
      <c r="C55" s="83"/>
      <c r="D55" s="282" t="s">
        <v>74</v>
      </c>
      <c r="E55" s="282"/>
      <c r="F55" s="282"/>
      <c r="G55" s="282"/>
      <c r="H55" s="282"/>
      <c r="I55" s="84"/>
      <c r="J55" s="282" t="s">
        <v>75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77">
        <f>'01 - SO 01  Oprava opěrné...'!J30</f>
        <v>0</v>
      </c>
      <c r="AH55" s="278"/>
      <c r="AI55" s="278"/>
      <c r="AJ55" s="278"/>
      <c r="AK55" s="278"/>
      <c r="AL55" s="278"/>
      <c r="AM55" s="278"/>
      <c r="AN55" s="277">
        <f>SUM(AG55,AT55)</f>
        <v>0</v>
      </c>
      <c r="AO55" s="278"/>
      <c r="AP55" s="278"/>
      <c r="AQ55" s="85" t="s">
        <v>76</v>
      </c>
      <c r="AR55" s="86"/>
      <c r="AS55" s="87">
        <v>0</v>
      </c>
      <c r="AT55" s="88">
        <f>ROUND(SUM(AV55:AW55),2)</f>
        <v>0</v>
      </c>
      <c r="AU55" s="89">
        <f>'01 - SO 01  Oprava opěrné...'!P86</f>
        <v>0</v>
      </c>
      <c r="AV55" s="88">
        <f>'01 - SO 01  Oprava opěrné...'!J33</f>
        <v>0</v>
      </c>
      <c r="AW55" s="88">
        <f>'01 - SO 01  Oprava opěrné...'!J34</f>
        <v>0</v>
      </c>
      <c r="AX55" s="88">
        <f>'01 - SO 01  Oprava opěrné...'!J35</f>
        <v>0</v>
      </c>
      <c r="AY55" s="88">
        <f>'01 - SO 01  Oprava opěrné...'!J36</f>
        <v>0</v>
      </c>
      <c r="AZ55" s="88">
        <f>'01 - SO 01  Oprava opěrné...'!F33</f>
        <v>0</v>
      </c>
      <c r="BA55" s="88">
        <f>'01 - SO 01  Oprava opěrné...'!F34</f>
        <v>0</v>
      </c>
      <c r="BB55" s="88">
        <f>'01 - SO 01  Oprava opěrné...'!F35</f>
        <v>0</v>
      </c>
      <c r="BC55" s="88">
        <f>'01 - SO 01  Oprava opěrné...'!F36</f>
        <v>0</v>
      </c>
      <c r="BD55" s="90">
        <f>'01 - SO 01  Oprava opěrné...'!F37</f>
        <v>0</v>
      </c>
      <c r="BT55" s="91" t="s">
        <v>77</v>
      </c>
      <c r="BV55" s="91" t="s">
        <v>71</v>
      </c>
      <c r="BW55" s="91" t="s">
        <v>78</v>
      </c>
      <c r="BX55" s="91" t="s">
        <v>5</v>
      </c>
      <c r="CL55" s="91" t="s">
        <v>1</v>
      </c>
      <c r="CM55" s="91" t="s">
        <v>79</v>
      </c>
    </row>
    <row r="56" spans="1:91" s="5" customFormat="1" ht="16.5" customHeight="1">
      <c r="A56" s="81" t="s">
        <v>73</v>
      </c>
      <c r="B56" s="82"/>
      <c r="C56" s="83"/>
      <c r="D56" s="282" t="s">
        <v>80</v>
      </c>
      <c r="E56" s="282"/>
      <c r="F56" s="282"/>
      <c r="G56" s="282"/>
      <c r="H56" s="282"/>
      <c r="I56" s="84"/>
      <c r="J56" s="282" t="s">
        <v>81</v>
      </c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77">
        <f>'02 - SO 02  Úprava koryta...'!J30</f>
        <v>0</v>
      </c>
      <c r="AH56" s="278"/>
      <c r="AI56" s="278"/>
      <c r="AJ56" s="278"/>
      <c r="AK56" s="278"/>
      <c r="AL56" s="278"/>
      <c r="AM56" s="278"/>
      <c r="AN56" s="277">
        <f>SUM(AG56,AT56)</f>
        <v>0</v>
      </c>
      <c r="AO56" s="278"/>
      <c r="AP56" s="278"/>
      <c r="AQ56" s="85" t="s">
        <v>76</v>
      </c>
      <c r="AR56" s="86"/>
      <c r="AS56" s="87">
        <v>0</v>
      </c>
      <c r="AT56" s="88">
        <f>ROUND(SUM(AV56:AW56),2)</f>
        <v>0</v>
      </c>
      <c r="AU56" s="89">
        <f>'02 - SO 02  Úprava koryta...'!P83</f>
        <v>0</v>
      </c>
      <c r="AV56" s="88">
        <f>'02 - SO 02  Úprava koryta...'!J33</f>
        <v>0</v>
      </c>
      <c r="AW56" s="88">
        <f>'02 - SO 02  Úprava koryta...'!J34</f>
        <v>0</v>
      </c>
      <c r="AX56" s="88">
        <f>'02 - SO 02  Úprava koryta...'!J35</f>
        <v>0</v>
      </c>
      <c r="AY56" s="88">
        <f>'02 - SO 02  Úprava koryta...'!J36</f>
        <v>0</v>
      </c>
      <c r="AZ56" s="88">
        <f>'02 - SO 02  Úprava koryta...'!F33</f>
        <v>0</v>
      </c>
      <c r="BA56" s="88">
        <f>'02 - SO 02  Úprava koryta...'!F34</f>
        <v>0</v>
      </c>
      <c r="BB56" s="88">
        <f>'02 - SO 02  Úprava koryta...'!F35</f>
        <v>0</v>
      </c>
      <c r="BC56" s="88">
        <f>'02 - SO 02  Úprava koryta...'!F36</f>
        <v>0</v>
      </c>
      <c r="BD56" s="90">
        <f>'02 - SO 02  Úprava koryta...'!F37</f>
        <v>0</v>
      </c>
      <c r="BT56" s="91" t="s">
        <v>77</v>
      </c>
      <c r="BV56" s="91" t="s">
        <v>71</v>
      </c>
      <c r="BW56" s="91" t="s">
        <v>82</v>
      </c>
      <c r="BX56" s="91" t="s">
        <v>5</v>
      </c>
      <c r="CL56" s="91" t="s">
        <v>1</v>
      </c>
      <c r="CM56" s="91" t="s">
        <v>79</v>
      </c>
    </row>
    <row r="57" spans="1:91" s="5" customFormat="1" ht="16.5" customHeight="1">
      <c r="A57" s="81" t="s">
        <v>73</v>
      </c>
      <c r="B57" s="82"/>
      <c r="C57" s="83"/>
      <c r="D57" s="282" t="s">
        <v>83</v>
      </c>
      <c r="E57" s="282"/>
      <c r="F57" s="282"/>
      <c r="G57" s="282"/>
      <c r="H57" s="282"/>
      <c r="I57" s="84"/>
      <c r="J57" s="282" t="s">
        <v>84</v>
      </c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77">
        <f>'03 - SO 03  Provizorní př...'!J30</f>
        <v>0</v>
      </c>
      <c r="AH57" s="278"/>
      <c r="AI57" s="278"/>
      <c r="AJ57" s="278"/>
      <c r="AK57" s="278"/>
      <c r="AL57" s="278"/>
      <c r="AM57" s="278"/>
      <c r="AN57" s="277">
        <f>SUM(AG57,AT57)</f>
        <v>0</v>
      </c>
      <c r="AO57" s="278"/>
      <c r="AP57" s="278"/>
      <c r="AQ57" s="85" t="s">
        <v>76</v>
      </c>
      <c r="AR57" s="86"/>
      <c r="AS57" s="87">
        <v>0</v>
      </c>
      <c r="AT57" s="88">
        <f>ROUND(SUM(AV57:AW57),2)</f>
        <v>0</v>
      </c>
      <c r="AU57" s="89">
        <f>'03 - SO 03  Provizorní př...'!P86</f>
        <v>0</v>
      </c>
      <c r="AV57" s="88">
        <f>'03 - SO 03  Provizorní př...'!J33</f>
        <v>0</v>
      </c>
      <c r="AW57" s="88">
        <f>'03 - SO 03  Provizorní př...'!J34</f>
        <v>0</v>
      </c>
      <c r="AX57" s="88">
        <f>'03 - SO 03  Provizorní př...'!J35</f>
        <v>0</v>
      </c>
      <c r="AY57" s="88">
        <f>'03 - SO 03  Provizorní př...'!J36</f>
        <v>0</v>
      </c>
      <c r="AZ57" s="88">
        <f>'03 - SO 03  Provizorní př...'!F33</f>
        <v>0</v>
      </c>
      <c r="BA57" s="88">
        <f>'03 - SO 03  Provizorní př...'!F34</f>
        <v>0</v>
      </c>
      <c r="BB57" s="88">
        <f>'03 - SO 03  Provizorní př...'!F35</f>
        <v>0</v>
      </c>
      <c r="BC57" s="88">
        <f>'03 - SO 03  Provizorní př...'!F36</f>
        <v>0</v>
      </c>
      <c r="BD57" s="90">
        <f>'03 - SO 03  Provizorní př...'!F37</f>
        <v>0</v>
      </c>
      <c r="BT57" s="91" t="s">
        <v>77</v>
      </c>
      <c r="BV57" s="91" t="s">
        <v>71</v>
      </c>
      <c r="BW57" s="91" t="s">
        <v>85</v>
      </c>
      <c r="BX57" s="91" t="s">
        <v>5</v>
      </c>
      <c r="CL57" s="91" t="s">
        <v>1</v>
      </c>
      <c r="CM57" s="91" t="s">
        <v>79</v>
      </c>
    </row>
    <row r="58" spans="1:91" s="5" customFormat="1" ht="16.5" customHeight="1">
      <c r="A58" s="81" t="s">
        <v>73</v>
      </c>
      <c r="B58" s="82"/>
      <c r="C58" s="83"/>
      <c r="D58" s="282" t="s">
        <v>86</v>
      </c>
      <c r="E58" s="282"/>
      <c r="F58" s="282"/>
      <c r="G58" s="282"/>
      <c r="H58" s="282"/>
      <c r="I58" s="84"/>
      <c r="J58" s="282" t="s">
        <v>87</v>
      </c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77">
        <f>'04 - Vedlejší a ostatní n...'!J30</f>
        <v>0</v>
      </c>
      <c r="AH58" s="278"/>
      <c r="AI58" s="278"/>
      <c r="AJ58" s="278"/>
      <c r="AK58" s="278"/>
      <c r="AL58" s="278"/>
      <c r="AM58" s="278"/>
      <c r="AN58" s="277">
        <f>SUM(AG58,AT58)</f>
        <v>0</v>
      </c>
      <c r="AO58" s="278"/>
      <c r="AP58" s="278"/>
      <c r="AQ58" s="85" t="s">
        <v>88</v>
      </c>
      <c r="AR58" s="86"/>
      <c r="AS58" s="92">
        <v>0</v>
      </c>
      <c r="AT58" s="93">
        <f>ROUND(SUM(AV58:AW58),2)</f>
        <v>0</v>
      </c>
      <c r="AU58" s="94">
        <f>'04 - Vedlejší a ostatní n...'!P80</f>
        <v>0</v>
      </c>
      <c r="AV58" s="93">
        <f>'04 - Vedlejší a ostatní n...'!J33</f>
        <v>0</v>
      </c>
      <c r="AW58" s="93">
        <f>'04 - Vedlejší a ostatní n...'!J34</f>
        <v>0</v>
      </c>
      <c r="AX58" s="93">
        <f>'04 - Vedlejší a ostatní n...'!J35</f>
        <v>0</v>
      </c>
      <c r="AY58" s="93">
        <f>'04 - Vedlejší a ostatní n...'!J36</f>
        <v>0</v>
      </c>
      <c r="AZ58" s="93">
        <f>'04 - Vedlejší a ostatní n...'!F33</f>
        <v>0</v>
      </c>
      <c r="BA58" s="93">
        <f>'04 - Vedlejší a ostatní n...'!F34</f>
        <v>0</v>
      </c>
      <c r="BB58" s="93">
        <f>'04 - Vedlejší a ostatní n...'!F35</f>
        <v>0</v>
      </c>
      <c r="BC58" s="93">
        <f>'04 - Vedlejší a ostatní n...'!F36</f>
        <v>0</v>
      </c>
      <c r="BD58" s="95">
        <f>'04 - Vedlejší a ostatní n...'!F37</f>
        <v>0</v>
      </c>
      <c r="BT58" s="91" t="s">
        <v>77</v>
      </c>
      <c r="BV58" s="91" t="s">
        <v>71</v>
      </c>
      <c r="BW58" s="91" t="s">
        <v>89</v>
      </c>
      <c r="BX58" s="91" t="s">
        <v>5</v>
      </c>
      <c r="CL58" s="91" t="s">
        <v>1</v>
      </c>
      <c r="CM58" s="91" t="s">
        <v>79</v>
      </c>
    </row>
    <row r="59" spans="1:91" s="1" customFormat="1" ht="30" customHeight="1"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</row>
    <row r="60" spans="1:91" s="1" customFormat="1" ht="6.95" customHeight="1"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</row>
  </sheetData>
  <sheetProtection algorithmName="SHA-512" hashValue="bZmRpnSiCP1YCjaPBMezJXwVu53GBDNBmJWgEw0rwp1IItEmn7Zy0aaSX1UVYxwJ03zp57nNTPWCuKzIuTog2g==" saltValue="syzQ9LoKqAGCoGSc6kmE1q78rFjTSvEVhFdbOtZBiio4wK1bO9FnUtAeXC6TBY2+37DDwdgTB8NNgUXFG9+SEQ==" spinCount="100000" sheet="1" objects="1" scenarios="1" formatColumns="0" formatRows="0"/>
  <mergeCells count="54"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SO 01  Oprava opěrné...'!C2" display="/" xr:uid="{00000000-0004-0000-0000-000000000000}"/>
    <hyperlink ref="A56" location="'02 - SO 02  Úprava koryta...'!C2" display="/" xr:uid="{00000000-0004-0000-0000-000001000000}"/>
    <hyperlink ref="A57" location="'03 - SO 03  Provizorní př...'!C2" display="/" xr:uid="{00000000-0004-0000-0000-000002000000}"/>
    <hyperlink ref="A58" location="'04 - Vedlejší a ostatní n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6" t="s">
        <v>78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90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3" t="str">
        <f>'Rekapitulace stavby'!K6</f>
        <v>KLABAVA, ř.km 23,820-23,875  KAMENNÝ ÚJEZD, OPRAVA OPĚRNÉ ZDI</v>
      </c>
      <c r="F7" s="284"/>
      <c r="G7" s="284"/>
      <c r="H7" s="284"/>
      <c r="L7" s="19"/>
    </row>
    <row r="8" spans="2:46" s="1" customFormat="1" ht="12" customHeight="1">
      <c r="B8" s="37"/>
      <c r="D8" s="101" t="s">
        <v>91</v>
      </c>
      <c r="I8" s="102"/>
      <c r="L8" s="37"/>
    </row>
    <row r="9" spans="2:46" s="1" customFormat="1" ht="36.950000000000003" customHeight="1">
      <c r="B9" s="37"/>
      <c r="E9" s="285" t="s">
        <v>92</v>
      </c>
      <c r="F9" s="286"/>
      <c r="G9" s="286"/>
      <c r="H9" s="28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14. 11. 2019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7" t="str">
        <f>'Rekapitulace stavby'!E14</f>
        <v>Vyplň údaj</v>
      </c>
      <c r="F18" s="288"/>
      <c r="G18" s="288"/>
      <c r="H18" s="28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34</v>
      </c>
      <c r="I26" s="102"/>
      <c r="L26" s="37"/>
    </row>
    <row r="27" spans="2:12" s="6" customFormat="1" ht="16.5" customHeight="1">
      <c r="B27" s="105"/>
      <c r="E27" s="289" t="s">
        <v>1</v>
      </c>
      <c r="F27" s="289"/>
      <c r="G27" s="289"/>
      <c r="H27" s="28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35</v>
      </c>
      <c r="I30" s="102"/>
      <c r="J30" s="109">
        <f>ROUND(J86,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37</v>
      </c>
      <c r="I32" s="111" t="s">
        <v>36</v>
      </c>
      <c r="J32" s="110" t="s">
        <v>38</v>
      </c>
      <c r="L32" s="37"/>
    </row>
    <row r="33" spans="2:12" s="1" customFormat="1" ht="14.45" customHeight="1">
      <c r="B33" s="37"/>
      <c r="D33" s="101" t="s">
        <v>39</v>
      </c>
      <c r="E33" s="101" t="s">
        <v>40</v>
      </c>
      <c r="F33" s="112">
        <f>ROUND((SUM(BE86:BE333)),  2)</f>
        <v>0</v>
      </c>
      <c r="I33" s="113">
        <v>0.21</v>
      </c>
      <c r="J33" s="112">
        <f>ROUND(((SUM(BE86:BE333))*I33),  2)</f>
        <v>0</v>
      </c>
      <c r="L33" s="37"/>
    </row>
    <row r="34" spans="2:12" s="1" customFormat="1" ht="14.45" customHeight="1">
      <c r="B34" s="37"/>
      <c r="E34" s="101" t="s">
        <v>41</v>
      </c>
      <c r="F34" s="112">
        <f>ROUND((SUM(BF86:BF333)),  2)</f>
        <v>0</v>
      </c>
      <c r="I34" s="113">
        <v>0.15</v>
      </c>
      <c r="J34" s="112">
        <f>ROUND(((SUM(BF86:BF333))*I34),  2)</f>
        <v>0</v>
      </c>
      <c r="L34" s="37"/>
    </row>
    <row r="35" spans="2:12" s="1" customFormat="1" ht="14.45" hidden="1" customHeight="1">
      <c r="B35" s="37"/>
      <c r="E35" s="101" t="s">
        <v>42</v>
      </c>
      <c r="F35" s="112">
        <f>ROUND((SUM(BG86:BG333)),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43</v>
      </c>
      <c r="F36" s="112">
        <f>ROUND((SUM(BH86:BH333)),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44</v>
      </c>
      <c r="F37" s="112">
        <f>ROUND((SUM(BI86:BI333)),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45</v>
      </c>
      <c r="E39" s="116"/>
      <c r="F39" s="116"/>
      <c r="G39" s="117" t="s">
        <v>46</v>
      </c>
      <c r="H39" s="118" t="s">
        <v>47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93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0" t="str">
        <f>E7</f>
        <v>KLABAVA, ř.km 23,820-23,875  KAMENNÝ ÚJEZD, OPRAVA OPĚRNÉ ZDI</v>
      </c>
      <c r="F48" s="291"/>
      <c r="G48" s="291"/>
      <c r="H48" s="291"/>
      <c r="I48" s="102"/>
      <c r="J48" s="34"/>
      <c r="K48" s="34"/>
      <c r="L48" s="37"/>
    </row>
    <row r="49" spans="2:47" s="1" customFormat="1" ht="12" customHeight="1">
      <c r="B49" s="33"/>
      <c r="C49" s="28" t="s">
        <v>91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01 - SO 01  Oprava opěrné zdi</v>
      </c>
      <c r="F50" s="262"/>
      <c r="G50" s="262"/>
      <c r="H50" s="262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Kamenný Újezd</v>
      </c>
      <c r="G52" s="34"/>
      <c r="H52" s="34"/>
      <c r="I52" s="103" t="s">
        <v>22</v>
      </c>
      <c r="J52" s="54" t="str">
        <f>IF(J12="","",J12)</f>
        <v>14. 11. 2019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3" t="s">
        <v>30</v>
      </c>
      <c r="J54" s="31" t="str">
        <f>E21</f>
        <v>Inj. Jiří Tägl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94</v>
      </c>
      <c r="D57" s="129"/>
      <c r="E57" s="129"/>
      <c r="F57" s="129"/>
      <c r="G57" s="129"/>
      <c r="H57" s="129"/>
      <c r="I57" s="130"/>
      <c r="J57" s="131" t="s">
        <v>95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96</v>
      </c>
      <c r="D59" s="34"/>
      <c r="E59" s="34"/>
      <c r="F59" s="34"/>
      <c r="G59" s="34"/>
      <c r="H59" s="34"/>
      <c r="I59" s="102"/>
      <c r="J59" s="72">
        <f>J86</f>
        <v>0</v>
      </c>
      <c r="K59" s="34"/>
      <c r="L59" s="37"/>
      <c r="AU59" s="16" t="s">
        <v>97</v>
      </c>
    </row>
    <row r="60" spans="2:47" s="7" customFormat="1" ht="24.95" customHeight="1">
      <c r="B60" s="133"/>
      <c r="C60" s="134"/>
      <c r="D60" s="135" t="s">
        <v>98</v>
      </c>
      <c r="E60" s="136"/>
      <c r="F60" s="136"/>
      <c r="G60" s="136"/>
      <c r="H60" s="136"/>
      <c r="I60" s="137"/>
      <c r="J60" s="138">
        <f>J87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99</v>
      </c>
      <c r="E61" s="143"/>
      <c r="F61" s="143"/>
      <c r="G61" s="143"/>
      <c r="H61" s="143"/>
      <c r="I61" s="144"/>
      <c r="J61" s="145">
        <f>J88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100</v>
      </c>
      <c r="E62" s="143"/>
      <c r="F62" s="143"/>
      <c r="G62" s="143"/>
      <c r="H62" s="143"/>
      <c r="I62" s="144"/>
      <c r="J62" s="145">
        <f>J163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101</v>
      </c>
      <c r="E63" s="143"/>
      <c r="F63" s="143"/>
      <c r="G63" s="143"/>
      <c r="H63" s="143"/>
      <c r="I63" s="144"/>
      <c r="J63" s="145">
        <f>J242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102</v>
      </c>
      <c r="E64" s="143"/>
      <c r="F64" s="143"/>
      <c r="G64" s="143"/>
      <c r="H64" s="143"/>
      <c r="I64" s="144"/>
      <c r="J64" s="145">
        <f>J258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103</v>
      </c>
      <c r="E65" s="143"/>
      <c r="F65" s="143"/>
      <c r="G65" s="143"/>
      <c r="H65" s="143"/>
      <c r="I65" s="144"/>
      <c r="J65" s="145">
        <f>J325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104</v>
      </c>
      <c r="E66" s="143"/>
      <c r="F66" s="143"/>
      <c r="G66" s="143"/>
      <c r="H66" s="143"/>
      <c r="I66" s="144"/>
      <c r="J66" s="145">
        <f>J332</f>
        <v>0</v>
      </c>
      <c r="K66" s="141"/>
      <c r="L66" s="146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2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4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7"/>
      <c r="J72" s="48"/>
      <c r="K72" s="48"/>
      <c r="L72" s="37"/>
    </row>
    <row r="73" spans="2:12" s="1" customFormat="1" ht="24.95" customHeight="1">
      <c r="B73" s="33"/>
      <c r="C73" s="22" t="s">
        <v>105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90" t="str">
        <f>E7</f>
        <v>KLABAVA, ř.km 23,820-23,875  KAMENNÝ ÚJEZD, OPRAVA OPĚRNÉ ZDI</v>
      </c>
      <c r="F76" s="291"/>
      <c r="G76" s="291"/>
      <c r="H76" s="291"/>
      <c r="I76" s="102"/>
      <c r="J76" s="34"/>
      <c r="K76" s="34"/>
      <c r="L76" s="37"/>
    </row>
    <row r="77" spans="2:12" s="1" customFormat="1" ht="12" customHeight="1">
      <c r="B77" s="33"/>
      <c r="C77" s="28" t="s">
        <v>91</v>
      </c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6.5" customHeight="1">
      <c r="B78" s="33"/>
      <c r="C78" s="34"/>
      <c r="D78" s="34"/>
      <c r="E78" s="263" t="str">
        <f>E9</f>
        <v>01 - SO 01  Oprava opěrné zdi</v>
      </c>
      <c r="F78" s="262"/>
      <c r="G78" s="262"/>
      <c r="H78" s="262"/>
      <c r="I78" s="102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12" customHeight="1">
      <c r="B80" s="33"/>
      <c r="C80" s="28" t="s">
        <v>20</v>
      </c>
      <c r="D80" s="34"/>
      <c r="E80" s="34"/>
      <c r="F80" s="26" t="str">
        <f>F12</f>
        <v>Kamenný Újezd</v>
      </c>
      <c r="G80" s="34"/>
      <c r="H80" s="34"/>
      <c r="I80" s="103" t="s">
        <v>22</v>
      </c>
      <c r="J80" s="54" t="str">
        <f>IF(J12="","",J12)</f>
        <v>14. 11. 2019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13.7" customHeight="1">
      <c r="B82" s="33"/>
      <c r="C82" s="28" t="s">
        <v>24</v>
      </c>
      <c r="D82" s="34"/>
      <c r="E82" s="34"/>
      <c r="F82" s="26" t="str">
        <f>E15</f>
        <v xml:space="preserve"> </v>
      </c>
      <c r="G82" s="34"/>
      <c r="H82" s="34"/>
      <c r="I82" s="103" t="s">
        <v>30</v>
      </c>
      <c r="J82" s="31" t="str">
        <f>E21</f>
        <v>Inj. Jiří Tägl</v>
      </c>
      <c r="K82" s="34"/>
      <c r="L82" s="37"/>
    </row>
    <row r="83" spans="2:65" s="1" customFormat="1" ht="13.7" customHeight="1">
      <c r="B83" s="33"/>
      <c r="C83" s="28" t="s">
        <v>28</v>
      </c>
      <c r="D83" s="34"/>
      <c r="E83" s="34"/>
      <c r="F83" s="26" t="str">
        <f>IF(E18="","",E18)</f>
        <v>Vyplň údaj</v>
      </c>
      <c r="G83" s="34"/>
      <c r="H83" s="34"/>
      <c r="I83" s="103" t="s">
        <v>33</v>
      </c>
      <c r="J83" s="31" t="str">
        <f>E24</f>
        <v xml:space="preserve"> 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9" customFormat="1" ht="29.25" customHeight="1">
      <c r="B85" s="147"/>
      <c r="C85" s="148" t="s">
        <v>106</v>
      </c>
      <c r="D85" s="149" t="s">
        <v>54</v>
      </c>
      <c r="E85" s="149" t="s">
        <v>50</v>
      </c>
      <c r="F85" s="149" t="s">
        <v>51</v>
      </c>
      <c r="G85" s="149" t="s">
        <v>107</v>
      </c>
      <c r="H85" s="149" t="s">
        <v>108</v>
      </c>
      <c r="I85" s="150" t="s">
        <v>109</v>
      </c>
      <c r="J85" s="149" t="s">
        <v>95</v>
      </c>
      <c r="K85" s="151" t="s">
        <v>110</v>
      </c>
      <c r="L85" s="152"/>
      <c r="M85" s="63" t="s">
        <v>1</v>
      </c>
      <c r="N85" s="64" t="s">
        <v>39</v>
      </c>
      <c r="O85" s="64" t="s">
        <v>111</v>
      </c>
      <c r="P85" s="64" t="s">
        <v>112</v>
      </c>
      <c r="Q85" s="64" t="s">
        <v>113</v>
      </c>
      <c r="R85" s="64" t="s">
        <v>114</v>
      </c>
      <c r="S85" s="64" t="s">
        <v>115</v>
      </c>
      <c r="T85" s="65" t="s">
        <v>116</v>
      </c>
    </row>
    <row r="86" spans="2:65" s="1" customFormat="1" ht="22.9" customHeight="1">
      <c r="B86" s="33"/>
      <c r="C86" s="70" t="s">
        <v>117</v>
      </c>
      <c r="D86" s="34"/>
      <c r="E86" s="34"/>
      <c r="F86" s="34"/>
      <c r="G86" s="34"/>
      <c r="H86" s="34"/>
      <c r="I86" s="102"/>
      <c r="J86" s="153">
        <f>BK86</f>
        <v>0</v>
      </c>
      <c r="K86" s="34"/>
      <c r="L86" s="37"/>
      <c r="M86" s="66"/>
      <c r="N86" s="67"/>
      <c r="O86" s="67"/>
      <c r="P86" s="154">
        <f>P87</f>
        <v>0</v>
      </c>
      <c r="Q86" s="67"/>
      <c r="R86" s="154">
        <f>R87</f>
        <v>82.066079000000002</v>
      </c>
      <c r="S86" s="67"/>
      <c r="T86" s="155">
        <f>T87</f>
        <v>39.152570000000004</v>
      </c>
      <c r="AT86" s="16" t="s">
        <v>68</v>
      </c>
      <c r="AU86" s="16" t="s">
        <v>97</v>
      </c>
      <c r="BK86" s="156">
        <f>BK87</f>
        <v>0</v>
      </c>
    </row>
    <row r="87" spans="2:65" s="10" customFormat="1" ht="25.9" customHeight="1">
      <c r="B87" s="157"/>
      <c r="C87" s="158"/>
      <c r="D87" s="159" t="s">
        <v>68</v>
      </c>
      <c r="E87" s="160" t="s">
        <v>118</v>
      </c>
      <c r="F87" s="160" t="s">
        <v>119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P88+P163+P242+P258+P325+P332</f>
        <v>0</v>
      </c>
      <c r="Q87" s="165"/>
      <c r="R87" s="166">
        <f>R88+R163+R242+R258+R325+R332</f>
        <v>82.066079000000002</v>
      </c>
      <c r="S87" s="165"/>
      <c r="T87" s="167">
        <f>T88+T163+T242+T258+T325+T332</f>
        <v>39.152570000000004</v>
      </c>
      <c r="AR87" s="168" t="s">
        <v>77</v>
      </c>
      <c r="AT87" s="169" t="s">
        <v>68</v>
      </c>
      <c r="AU87" s="169" t="s">
        <v>69</v>
      </c>
      <c r="AY87" s="168" t="s">
        <v>120</v>
      </c>
      <c r="BK87" s="170">
        <f>BK88+BK163+BK242+BK258+BK325+BK332</f>
        <v>0</v>
      </c>
    </row>
    <row r="88" spans="2:65" s="10" customFormat="1" ht="22.9" customHeight="1">
      <c r="B88" s="157"/>
      <c r="C88" s="158"/>
      <c r="D88" s="159" t="s">
        <v>68</v>
      </c>
      <c r="E88" s="171" t="s">
        <v>77</v>
      </c>
      <c r="F88" s="171" t="s">
        <v>121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SUM(P89:P162)</f>
        <v>0</v>
      </c>
      <c r="Q88" s="165"/>
      <c r="R88" s="166">
        <f>SUM(R89:R162)</f>
        <v>2.0670000000000001E-2</v>
      </c>
      <c r="S88" s="165"/>
      <c r="T88" s="167">
        <f>SUM(T89:T162)</f>
        <v>0</v>
      </c>
      <c r="AR88" s="168" t="s">
        <v>77</v>
      </c>
      <c r="AT88" s="169" t="s">
        <v>68</v>
      </c>
      <c r="AU88" s="169" t="s">
        <v>77</v>
      </c>
      <c r="AY88" s="168" t="s">
        <v>120</v>
      </c>
      <c r="BK88" s="170">
        <f>SUM(BK89:BK162)</f>
        <v>0</v>
      </c>
    </row>
    <row r="89" spans="2:65" s="1" customFormat="1" ht="16.5" customHeight="1">
      <c r="B89" s="33"/>
      <c r="C89" s="173" t="s">
        <v>77</v>
      </c>
      <c r="D89" s="173" t="s">
        <v>122</v>
      </c>
      <c r="E89" s="174" t="s">
        <v>123</v>
      </c>
      <c r="F89" s="175" t="s">
        <v>124</v>
      </c>
      <c r="G89" s="176" t="s">
        <v>125</v>
      </c>
      <c r="H89" s="177">
        <v>1</v>
      </c>
      <c r="I89" s="178"/>
      <c r="J89" s="177">
        <f>ROUND(I89*H89,2)</f>
        <v>0</v>
      </c>
      <c r="K89" s="175" t="s">
        <v>1</v>
      </c>
      <c r="L89" s="37"/>
      <c r="M89" s="179" t="s">
        <v>1</v>
      </c>
      <c r="N89" s="180" t="s">
        <v>40</v>
      </c>
      <c r="O89" s="59"/>
      <c r="P89" s="181">
        <f>O89*H89</f>
        <v>0</v>
      </c>
      <c r="Q89" s="181">
        <v>1.797E-2</v>
      </c>
      <c r="R89" s="181">
        <f>Q89*H89</f>
        <v>1.797E-2</v>
      </c>
      <c r="S89" s="181">
        <v>0</v>
      </c>
      <c r="T89" s="182">
        <f>S89*H89</f>
        <v>0</v>
      </c>
      <c r="AR89" s="16" t="s">
        <v>126</v>
      </c>
      <c r="AT89" s="16" t="s">
        <v>122</v>
      </c>
      <c r="AU89" s="16" t="s">
        <v>79</v>
      </c>
      <c r="AY89" s="16" t="s">
        <v>120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77</v>
      </c>
      <c r="BK89" s="183">
        <f>ROUND(I89*H89,2)</f>
        <v>0</v>
      </c>
      <c r="BL89" s="16" t="s">
        <v>126</v>
      </c>
      <c r="BM89" s="16" t="s">
        <v>127</v>
      </c>
    </row>
    <row r="90" spans="2:65" s="11" customFormat="1">
      <c r="B90" s="184"/>
      <c r="C90" s="185"/>
      <c r="D90" s="186" t="s">
        <v>128</v>
      </c>
      <c r="E90" s="187" t="s">
        <v>1</v>
      </c>
      <c r="F90" s="188" t="s">
        <v>129</v>
      </c>
      <c r="G90" s="185"/>
      <c r="H90" s="187" t="s">
        <v>1</v>
      </c>
      <c r="I90" s="189"/>
      <c r="J90" s="185"/>
      <c r="K90" s="185"/>
      <c r="L90" s="190"/>
      <c r="M90" s="191"/>
      <c r="N90" s="192"/>
      <c r="O90" s="192"/>
      <c r="P90" s="192"/>
      <c r="Q90" s="192"/>
      <c r="R90" s="192"/>
      <c r="S90" s="192"/>
      <c r="T90" s="193"/>
      <c r="AT90" s="194" t="s">
        <v>128</v>
      </c>
      <c r="AU90" s="194" t="s">
        <v>79</v>
      </c>
      <c r="AV90" s="11" t="s">
        <v>77</v>
      </c>
      <c r="AW90" s="11" t="s">
        <v>32</v>
      </c>
      <c r="AX90" s="11" t="s">
        <v>69</v>
      </c>
      <c r="AY90" s="194" t="s">
        <v>120</v>
      </c>
    </row>
    <row r="91" spans="2:65" s="12" customFormat="1">
      <c r="B91" s="195"/>
      <c r="C91" s="196"/>
      <c r="D91" s="186" t="s">
        <v>128</v>
      </c>
      <c r="E91" s="197" t="s">
        <v>1</v>
      </c>
      <c r="F91" s="198" t="s">
        <v>130</v>
      </c>
      <c r="G91" s="196"/>
      <c r="H91" s="199">
        <v>1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128</v>
      </c>
      <c r="AU91" s="205" t="s">
        <v>79</v>
      </c>
      <c r="AV91" s="12" t="s">
        <v>79</v>
      </c>
      <c r="AW91" s="12" t="s">
        <v>32</v>
      </c>
      <c r="AX91" s="12" t="s">
        <v>77</v>
      </c>
      <c r="AY91" s="205" t="s">
        <v>120</v>
      </c>
    </row>
    <row r="92" spans="2:65" s="1" customFormat="1" ht="16.5" customHeight="1">
      <c r="B92" s="33"/>
      <c r="C92" s="173" t="s">
        <v>79</v>
      </c>
      <c r="D92" s="173" t="s">
        <v>122</v>
      </c>
      <c r="E92" s="174" t="s">
        <v>131</v>
      </c>
      <c r="F92" s="175" t="s">
        <v>132</v>
      </c>
      <c r="G92" s="176" t="s">
        <v>133</v>
      </c>
      <c r="H92" s="177">
        <v>10.9</v>
      </c>
      <c r="I92" s="178"/>
      <c r="J92" s="177">
        <f>ROUND(I92*H92,2)</f>
        <v>0</v>
      </c>
      <c r="K92" s="175" t="s">
        <v>134</v>
      </c>
      <c r="L92" s="37"/>
      <c r="M92" s="179" t="s">
        <v>1</v>
      </c>
      <c r="N92" s="180" t="s">
        <v>40</v>
      </c>
      <c r="O92" s="59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16" t="s">
        <v>126</v>
      </c>
      <c r="AT92" s="16" t="s">
        <v>122</v>
      </c>
      <c r="AU92" s="16" t="s">
        <v>79</v>
      </c>
      <c r="AY92" s="16" t="s">
        <v>120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6" t="s">
        <v>77</v>
      </c>
      <c r="BK92" s="183">
        <f>ROUND(I92*H92,2)</f>
        <v>0</v>
      </c>
      <c r="BL92" s="16" t="s">
        <v>126</v>
      </c>
      <c r="BM92" s="16" t="s">
        <v>135</v>
      </c>
    </row>
    <row r="93" spans="2:65" s="12" customFormat="1">
      <c r="B93" s="195"/>
      <c r="C93" s="196"/>
      <c r="D93" s="186" t="s">
        <v>128</v>
      </c>
      <c r="E93" s="197" t="s">
        <v>1</v>
      </c>
      <c r="F93" s="198" t="s">
        <v>136</v>
      </c>
      <c r="G93" s="196"/>
      <c r="H93" s="199">
        <v>10.9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128</v>
      </c>
      <c r="AU93" s="205" t="s">
        <v>79</v>
      </c>
      <c r="AV93" s="12" t="s">
        <v>79</v>
      </c>
      <c r="AW93" s="12" t="s">
        <v>32</v>
      </c>
      <c r="AX93" s="12" t="s">
        <v>77</v>
      </c>
      <c r="AY93" s="205" t="s">
        <v>120</v>
      </c>
    </row>
    <row r="94" spans="2:65" s="1" customFormat="1" ht="16.5" customHeight="1">
      <c r="B94" s="33"/>
      <c r="C94" s="173" t="s">
        <v>137</v>
      </c>
      <c r="D94" s="173" t="s">
        <v>122</v>
      </c>
      <c r="E94" s="174" t="s">
        <v>138</v>
      </c>
      <c r="F94" s="175" t="s">
        <v>139</v>
      </c>
      <c r="G94" s="176" t="s">
        <v>133</v>
      </c>
      <c r="H94" s="177">
        <v>23.6</v>
      </c>
      <c r="I94" s="178"/>
      <c r="J94" s="177">
        <f>ROUND(I94*H94,2)</f>
        <v>0</v>
      </c>
      <c r="K94" s="175" t="s">
        <v>134</v>
      </c>
      <c r="L94" s="37"/>
      <c r="M94" s="179" t="s">
        <v>1</v>
      </c>
      <c r="N94" s="180" t="s">
        <v>40</v>
      </c>
      <c r="O94" s="59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6" t="s">
        <v>126</v>
      </c>
      <c r="AT94" s="16" t="s">
        <v>122</v>
      </c>
      <c r="AU94" s="16" t="s">
        <v>79</v>
      </c>
      <c r="AY94" s="16" t="s">
        <v>120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77</v>
      </c>
      <c r="BK94" s="183">
        <f>ROUND(I94*H94,2)</f>
        <v>0</v>
      </c>
      <c r="BL94" s="16" t="s">
        <v>126</v>
      </c>
      <c r="BM94" s="16" t="s">
        <v>140</v>
      </c>
    </row>
    <row r="95" spans="2:65" s="11" customFormat="1">
      <c r="B95" s="184"/>
      <c r="C95" s="185"/>
      <c r="D95" s="186" t="s">
        <v>128</v>
      </c>
      <c r="E95" s="187" t="s">
        <v>1</v>
      </c>
      <c r="F95" s="188" t="s">
        <v>141</v>
      </c>
      <c r="G95" s="185"/>
      <c r="H95" s="187" t="s">
        <v>1</v>
      </c>
      <c r="I95" s="189"/>
      <c r="J95" s="185"/>
      <c r="K95" s="185"/>
      <c r="L95" s="190"/>
      <c r="M95" s="191"/>
      <c r="N95" s="192"/>
      <c r="O95" s="192"/>
      <c r="P95" s="192"/>
      <c r="Q95" s="192"/>
      <c r="R95" s="192"/>
      <c r="S95" s="192"/>
      <c r="T95" s="193"/>
      <c r="AT95" s="194" t="s">
        <v>128</v>
      </c>
      <c r="AU95" s="194" t="s">
        <v>79</v>
      </c>
      <c r="AV95" s="11" t="s">
        <v>77</v>
      </c>
      <c r="AW95" s="11" t="s">
        <v>32</v>
      </c>
      <c r="AX95" s="11" t="s">
        <v>69</v>
      </c>
      <c r="AY95" s="194" t="s">
        <v>120</v>
      </c>
    </row>
    <row r="96" spans="2:65" s="12" customFormat="1">
      <c r="B96" s="195"/>
      <c r="C96" s="196"/>
      <c r="D96" s="186" t="s">
        <v>128</v>
      </c>
      <c r="E96" s="197" t="s">
        <v>1</v>
      </c>
      <c r="F96" s="198" t="s">
        <v>142</v>
      </c>
      <c r="G96" s="196"/>
      <c r="H96" s="199">
        <v>12.4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128</v>
      </c>
      <c r="AU96" s="205" t="s">
        <v>79</v>
      </c>
      <c r="AV96" s="12" t="s">
        <v>79</v>
      </c>
      <c r="AW96" s="12" t="s">
        <v>32</v>
      </c>
      <c r="AX96" s="12" t="s">
        <v>69</v>
      </c>
      <c r="AY96" s="205" t="s">
        <v>120</v>
      </c>
    </row>
    <row r="97" spans="2:65" s="11" customFormat="1">
      <c r="B97" s="184"/>
      <c r="C97" s="185"/>
      <c r="D97" s="186" t="s">
        <v>128</v>
      </c>
      <c r="E97" s="187" t="s">
        <v>1</v>
      </c>
      <c r="F97" s="188" t="s">
        <v>143</v>
      </c>
      <c r="G97" s="185"/>
      <c r="H97" s="187" t="s">
        <v>1</v>
      </c>
      <c r="I97" s="189"/>
      <c r="J97" s="185"/>
      <c r="K97" s="185"/>
      <c r="L97" s="190"/>
      <c r="M97" s="191"/>
      <c r="N97" s="192"/>
      <c r="O97" s="192"/>
      <c r="P97" s="192"/>
      <c r="Q97" s="192"/>
      <c r="R97" s="192"/>
      <c r="S97" s="192"/>
      <c r="T97" s="193"/>
      <c r="AT97" s="194" t="s">
        <v>128</v>
      </c>
      <c r="AU97" s="194" t="s">
        <v>79</v>
      </c>
      <c r="AV97" s="11" t="s">
        <v>77</v>
      </c>
      <c r="AW97" s="11" t="s">
        <v>32</v>
      </c>
      <c r="AX97" s="11" t="s">
        <v>69</v>
      </c>
      <c r="AY97" s="194" t="s">
        <v>120</v>
      </c>
    </row>
    <row r="98" spans="2:65" s="12" customFormat="1">
      <c r="B98" s="195"/>
      <c r="C98" s="196"/>
      <c r="D98" s="186" t="s">
        <v>128</v>
      </c>
      <c r="E98" s="197" t="s">
        <v>1</v>
      </c>
      <c r="F98" s="198" t="s">
        <v>144</v>
      </c>
      <c r="G98" s="196"/>
      <c r="H98" s="199">
        <v>3.1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128</v>
      </c>
      <c r="AU98" s="205" t="s">
        <v>79</v>
      </c>
      <c r="AV98" s="12" t="s">
        <v>79</v>
      </c>
      <c r="AW98" s="12" t="s">
        <v>32</v>
      </c>
      <c r="AX98" s="12" t="s">
        <v>69</v>
      </c>
      <c r="AY98" s="205" t="s">
        <v>120</v>
      </c>
    </row>
    <row r="99" spans="2:65" s="11" customFormat="1">
      <c r="B99" s="184"/>
      <c r="C99" s="185"/>
      <c r="D99" s="186" t="s">
        <v>128</v>
      </c>
      <c r="E99" s="187" t="s">
        <v>1</v>
      </c>
      <c r="F99" s="188" t="s">
        <v>145</v>
      </c>
      <c r="G99" s="185"/>
      <c r="H99" s="187" t="s">
        <v>1</v>
      </c>
      <c r="I99" s="189"/>
      <c r="J99" s="185"/>
      <c r="K99" s="185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128</v>
      </c>
      <c r="AU99" s="194" t="s">
        <v>79</v>
      </c>
      <c r="AV99" s="11" t="s">
        <v>77</v>
      </c>
      <c r="AW99" s="11" t="s">
        <v>32</v>
      </c>
      <c r="AX99" s="11" t="s">
        <v>69</v>
      </c>
      <c r="AY99" s="194" t="s">
        <v>120</v>
      </c>
    </row>
    <row r="100" spans="2:65" s="12" customFormat="1">
      <c r="B100" s="195"/>
      <c r="C100" s="196"/>
      <c r="D100" s="186" t="s">
        <v>128</v>
      </c>
      <c r="E100" s="197" t="s">
        <v>1</v>
      </c>
      <c r="F100" s="198" t="s">
        <v>146</v>
      </c>
      <c r="G100" s="196"/>
      <c r="H100" s="199">
        <v>8.1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128</v>
      </c>
      <c r="AU100" s="205" t="s">
        <v>79</v>
      </c>
      <c r="AV100" s="12" t="s">
        <v>79</v>
      </c>
      <c r="AW100" s="12" t="s">
        <v>32</v>
      </c>
      <c r="AX100" s="12" t="s">
        <v>69</v>
      </c>
      <c r="AY100" s="205" t="s">
        <v>120</v>
      </c>
    </row>
    <row r="101" spans="2:65" s="13" customFormat="1">
      <c r="B101" s="206"/>
      <c r="C101" s="207"/>
      <c r="D101" s="186" t="s">
        <v>128</v>
      </c>
      <c r="E101" s="208" t="s">
        <v>1</v>
      </c>
      <c r="F101" s="209" t="s">
        <v>147</v>
      </c>
      <c r="G101" s="207"/>
      <c r="H101" s="210">
        <v>23.6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128</v>
      </c>
      <c r="AU101" s="216" t="s">
        <v>79</v>
      </c>
      <c r="AV101" s="13" t="s">
        <v>126</v>
      </c>
      <c r="AW101" s="13" t="s">
        <v>32</v>
      </c>
      <c r="AX101" s="13" t="s">
        <v>77</v>
      </c>
      <c r="AY101" s="216" t="s">
        <v>120</v>
      </c>
    </row>
    <row r="102" spans="2:65" s="1" customFormat="1" ht="16.5" customHeight="1">
      <c r="B102" s="33"/>
      <c r="C102" s="173" t="s">
        <v>126</v>
      </c>
      <c r="D102" s="173" t="s">
        <v>122</v>
      </c>
      <c r="E102" s="174" t="s">
        <v>148</v>
      </c>
      <c r="F102" s="175" t="s">
        <v>149</v>
      </c>
      <c r="G102" s="176" t="s">
        <v>133</v>
      </c>
      <c r="H102" s="177">
        <v>17.5</v>
      </c>
      <c r="I102" s="178"/>
      <c r="J102" s="177">
        <f>ROUND(I102*H102,2)</f>
        <v>0</v>
      </c>
      <c r="K102" s="175" t="s">
        <v>134</v>
      </c>
      <c r="L102" s="37"/>
      <c r="M102" s="179" t="s">
        <v>1</v>
      </c>
      <c r="N102" s="180" t="s">
        <v>40</v>
      </c>
      <c r="O102" s="59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16" t="s">
        <v>126</v>
      </c>
      <c r="AT102" s="16" t="s">
        <v>122</v>
      </c>
      <c r="AU102" s="16" t="s">
        <v>79</v>
      </c>
      <c r="AY102" s="16" t="s">
        <v>120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77</v>
      </c>
      <c r="BK102" s="183">
        <f>ROUND(I102*H102,2)</f>
        <v>0</v>
      </c>
      <c r="BL102" s="16" t="s">
        <v>126</v>
      </c>
      <c r="BM102" s="16" t="s">
        <v>150</v>
      </c>
    </row>
    <row r="103" spans="2:65" s="11" customFormat="1">
      <c r="B103" s="184"/>
      <c r="C103" s="185"/>
      <c r="D103" s="186" t="s">
        <v>128</v>
      </c>
      <c r="E103" s="187" t="s">
        <v>1</v>
      </c>
      <c r="F103" s="188" t="s">
        <v>151</v>
      </c>
      <c r="G103" s="185"/>
      <c r="H103" s="187" t="s">
        <v>1</v>
      </c>
      <c r="I103" s="189"/>
      <c r="J103" s="185"/>
      <c r="K103" s="185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128</v>
      </c>
      <c r="AU103" s="194" t="s">
        <v>79</v>
      </c>
      <c r="AV103" s="11" t="s">
        <v>77</v>
      </c>
      <c r="AW103" s="11" t="s">
        <v>32</v>
      </c>
      <c r="AX103" s="11" t="s">
        <v>69</v>
      </c>
      <c r="AY103" s="194" t="s">
        <v>120</v>
      </c>
    </row>
    <row r="104" spans="2:65" s="11" customFormat="1">
      <c r="B104" s="184"/>
      <c r="C104" s="185"/>
      <c r="D104" s="186" t="s">
        <v>128</v>
      </c>
      <c r="E104" s="187" t="s">
        <v>1</v>
      </c>
      <c r="F104" s="188" t="s">
        <v>152</v>
      </c>
      <c r="G104" s="185"/>
      <c r="H104" s="187" t="s">
        <v>1</v>
      </c>
      <c r="I104" s="189"/>
      <c r="J104" s="185"/>
      <c r="K104" s="185"/>
      <c r="L104" s="190"/>
      <c r="M104" s="191"/>
      <c r="N104" s="192"/>
      <c r="O104" s="192"/>
      <c r="P104" s="192"/>
      <c r="Q104" s="192"/>
      <c r="R104" s="192"/>
      <c r="S104" s="192"/>
      <c r="T104" s="193"/>
      <c r="AT104" s="194" t="s">
        <v>128</v>
      </c>
      <c r="AU104" s="194" t="s">
        <v>79</v>
      </c>
      <c r="AV104" s="11" t="s">
        <v>77</v>
      </c>
      <c r="AW104" s="11" t="s">
        <v>32</v>
      </c>
      <c r="AX104" s="11" t="s">
        <v>69</v>
      </c>
      <c r="AY104" s="194" t="s">
        <v>120</v>
      </c>
    </row>
    <row r="105" spans="2:65" s="12" customFormat="1">
      <c r="B105" s="195"/>
      <c r="C105" s="196"/>
      <c r="D105" s="186" t="s">
        <v>128</v>
      </c>
      <c r="E105" s="197" t="s">
        <v>1</v>
      </c>
      <c r="F105" s="198" t="s">
        <v>153</v>
      </c>
      <c r="G105" s="196"/>
      <c r="H105" s="199">
        <v>18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128</v>
      </c>
      <c r="AU105" s="205" t="s">
        <v>79</v>
      </c>
      <c r="AV105" s="12" t="s">
        <v>79</v>
      </c>
      <c r="AW105" s="12" t="s">
        <v>32</v>
      </c>
      <c r="AX105" s="12" t="s">
        <v>69</v>
      </c>
      <c r="AY105" s="205" t="s">
        <v>120</v>
      </c>
    </row>
    <row r="106" spans="2:65" s="11" customFormat="1">
      <c r="B106" s="184"/>
      <c r="C106" s="185"/>
      <c r="D106" s="186" t="s">
        <v>128</v>
      </c>
      <c r="E106" s="187" t="s">
        <v>1</v>
      </c>
      <c r="F106" s="188" t="s">
        <v>154</v>
      </c>
      <c r="G106" s="185"/>
      <c r="H106" s="187" t="s">
        <v>1</v>
      </c>
      <c r="I106" s="189"/>
      <c r="J106" s="185"/>
      <c r="K106" s="185"/>
      <c r="L106" s="190"/>
      <c r="M106" s="191"/>
      <c r="N106" s="192"/>
      <c r="O106" s="192"/>
      <c r="P106" s="192"/>
      <c r="Q106" s="192"/>
      <c r="R106" s="192"/>
      <c r="S106" s="192"/>
      <c r="T106" s="193"/>
      <c r="AT106" s="194" t="s">
        <v>128</v>
      </c>
      <c r="AU106" s="194" t="s">
        <v>79</v>
      </c>
      <c r="AV106" s="11" t="s">
        <v>77</v>
      </c>
      <c r="AW106" s="11" t="s">
        <v>32</v>
      </c>
      <c r="AX106" s="11" t="s">
        <v>69</v>
      </c>
      <c r="AY106" s="194" t="s">
        <v>120</v>
      </c>
    </row>
    <row r="107" spans="2:65" s="12" customFormat="1">
      <c r="B107" s="195"/>
      <c r="C107" s="196"/>
      <c r="D107" s="186" t="s">
        <v>128</v>
      </c>
      <c r="E107" s="197" t="s">
        <v>1</v>
      </c>
      <c r="F107" s="198" t="s">
        <v>155</v>
      </c>
      <c r="G107" s="196"/>
      <c r="H107" s="199">
        <v>11.3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128</v>
      </c>
      <c r="AU107" s="205" t="s">
        <v>79</v>
      </c>
      <c r="AV107" s="12" t="s">
        <v>79</v>
      </c>
      <c r="AW107" s="12" t="s">
        <v>32</v>
      </c>
      <c r="AX107" s="12" t="s">
        <v>69</v>
      </c>
      <c r="AY107" s="205" t="s">
        <v>120</v>
      </c>
    </row>
    <row r="108" spans="2:65" s="11" customFormat="1">
      <c r="B108" s="184"/>
      <c r="C108" s="185"/>
      <c r="D108" s="186" t="s">
        <v>128</v>
      </c>
      <c r="E108" s="187" t="s">
        <v>1</v>
      </c>
      <c r="F108" s="188" t="s">
        <v>156</v>
      </c>
      <c r="G108" s="185"/>
      <c r="H108" s="187" t="s">
        <v>1</v>
      </c>
      <c r="I108" s="189"/>
      <c r="J108" s="185"/>
      <c r="K108" s="185"/>
      <c r="L108" s="190"/>
      <c r="M108" s="191"/>
      <c r="N108" s="192"/>
      <c r="O108" s="192"/>
      <c r="P108" s="192"/>
      <c r="Q108" s="192"/>
      <c r="R108" s="192"/>
      <c r="S108" s="192"/>
      <c r="T108" s="193"/>
      <c r="AT108" s="194" t="s">
        <v>128</v>
      </c>
      <c r="AU108" s="194" t="s">
        <v>79</v>
      </c>
      <c r="AV108" s="11" t="s">
        <v>77</v>
      </c>
      <c r="AW108" s="11" t="s">
        <v>32</v>
      </c>
      <c r="AX108" s="11" t="s">
        <v>69</v>
      </c>
      <c r="AY108" s="194" t="s">
        <v>120</v>
      </c>
    </row>
    <row r="109" spans="2:65" s="12" customFormat="1">
      <c r="B109" s="195"/>
      <c r="C109" s="196"/>
      <c r="D109" s="186" t="s">
        <v>128</v>
      </c>
      <c r="E109" s="197" t="s">
        <v>1</v>
      </c>
      <c r="F109" s="198" t="s">
        <v>157</v>
      </c>
      <c r="G109" s="196"/>
      <c r="H109" s="199">
        <v>5.6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128</v>
      </c>
      <c r="AU109" s="205" t="s">
        <v>79</v>
      </c>
      <c r="AV109" s="12" t="s">
        <v>79</v>
      </c>
      <c r="AW109" s="12" t="s">
        <v>32</v>
      </c>
      <c r="AX109" s="12" t="s">
        <v>69</v>
      </c>
      <c r="AY109" s="205" t="s">
        <v>120</v>
      </c>
    </row>
    <row r="110" spans="2:65" s="14" customFormat="1">
      <c r="B110" s="217"/>
      <c r="C110" s="218"/>
      <c r="D110" s="186" t="s">
        <v>128</v>
      </c>
      <c r="E110" s="219" t="s">
        <v>1</v>
      </c>
      <c r="F110" s="220" t="s">
        <v>158</v>
      </c>
      <c r="G110" s="218"/>
      <c r="H110" s="221">
        <v>34.9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128</v>
      </c>
      <c r="AU110" s="227" t="s">
        <v>79</v>
      </c>
      <c r="AV110" s="14" t="s">
        <v>137</v>
      </c>
      <c r="AW110" s="14" t="s">
        <v>32</v>
      </c>
      <c r="AX110" s="14" t="s">
        <v>69</v>
      </c>
      <c r="AY110" s="227" t="s">
        <v>120</v>
      </c>
    </row>
    <row r="111" spans="2:65" s="12" customFormat="1">
      <c r="B111" s="195"/>
      <c r="C111" s="196"/>
      <c r="D111" s="186" t="s">
        <v>128</v>
      </c>
      <c r="E111" s="197" t="s">
        <v>1</v>
      </c>
      <c r="F111" s="198" t="s">
        <v>159</v>
      </c>
      <c r="G111" s="196"/>
      <c r="H111" s="199">
        <v>17.5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128</v>
      </c>
      <c r="AU111" s="205" t="s">
        <v>79</v>
      </c>
      <c r="AV111" s="12" t="s">
        <v>79</v>
      </c>
      <c r="AW111" s="12" t="s">
        <v>32</v>
      </c>
      <c r="AX111" s="12" t="s">
        <v>77</v>
      </c>
      <c r="AY111" s="205" t="s">
        <v>120</v>
      </c>
    </row>
    <row r="112" spans="2:65" s="1" customFormat="1" ht="16.5" customHeight="1">
      <c r="B112" s="33"/>
      <c r="C112" s="173" t="s">
        <v>160</v>
      </c>
      <c r="D112" s="173" t="s">
        <v>122</v>
      </c>
      <c r="E112" s="174" t="s">
        <v>161</v>
      </c>
      <c r="F112" s="175" t="s">
        <v>162</v>
      </c>
      <c r="G112" s="176" t="s">
        <v>133</v>
      </c>
      <c r="H112" s="177">
        <v>17.5</v>
      </c>
      <c r="I112" s="178"/>
      <c r="J112" s="177">
        <f>ROUND(I112*H112,2)</f>
        <v>0</v>
      </c>
      <c r="K112" s="175" t="s">
        <v>134</v>
      </c>
      <c r="L112" s="37"/>
      <c r="M112" s="179" t="s">
        <v>1</v>
      </c>
      <c r="N112" s="180" t="s">
        <v>40</v>
      </c>
      <c r="O112" s="59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16" t="s">
        <v>126</v>
      </c>
      <c r="AT112" s="16" t="s">
        <v>122</v>
      </c>
      <c r="AU112" s="16" t="s">
        <v>79</v>
      </c>
      <c r="AY112" s="16" t="s">
        <v>120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77</v>
      </c>
      <c r="BK112" s="183">
        <f>ROUND(I112*H112,2)</f>
        <v>0</v>
      </c>
      <c r="BL112" s="16" t="s">
        <v>126</v>
      </c>
      <c r="BM112" s="16" t="s">
        <v>163</v>
      </c>
    </row>
    <row r="113" spans="2:65" s="11" customFormat="1">
      <c r="B113" s="184"/>
      <c r="C113" s="185"/>
      <c r="D113" s="186" t="s">
        <v>128</v>
      </c>
      <c r="E113" s="187" t="s">
        <v>1</v>
      </c>
      <c r="F113" s="188" t="s">
        <v>164</v>
      </c>
      <c r="G113" s="185"/>
      <c r="H113" s="187" t="s">
        <v>1</v>
      </c>
      <c r="I113" s="189"/>
      <c r="J113" s="185"/>
      <c r="K113" s="185"/>
      <c r="L113" s="190"/>
      <c r="M113" s="191"/>
      <c r="N113" s="192"/>
      <c r="O113" s="192"/>
      <c r="P113" s="192"/>
      <c r="Q113" s="192"/>
      <c r="R113" s="192"/>
      <c r="S113" s="192"/>
      <c r="T113" s="193"/>
      <c r="AT113" s="194" t="s">
        <v>128</v>
      </c>
      <c r="AU113" s="194" t="s">
        <v>79</v>
      </c>
      <c r="AV113" s="11" t="s">
        <v>77</v>
      </c>
      <c r="AW113" s="11" t="s">
        <v>32</v>
      </c>
      <c r="AX113" s="11" t="s">
        <v>69</v>
      </c>
      <c r="AY113" s="194" t="s">
        <v>120</v>
      </c>
    </row>
    <row r="114" spans="2:65" s="12" customFormat="1">
      <c r="B114" s="195"/>
      <c r="C114" s="196"/>
      <c r="D114" s="186" t="s">
        <v>128</v>
      </c>
      <c r="E114" s="197" t="s">
        <v>1</v>
      </c>
      <c r="F114" s="198" t="s">
        <v>159</v>
      </c>
      <c r="G114" s="196"/>
      <c r="H114" s="199">
        <v>17.5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128</v>
      </c>
      <c r="AU114" s="205" t="s">
        <v>79</v>
      </c>
      <c r="AV114" s="12" t="s">
        <v>79</v>
      </c>
      <c r="AW114" s="12" t="s">
        <v>32</v>
      </c>
      <c r="AX114" s="12" t="s">
        <v>77</v>
      </c>
      <c r="AY114" s="205" t="s">
        <v>120</v>
      </c>
    </row>
    <row r="115" spans="2:65" s="1" customFormat="1" ht="16.5" customHeight="1">
      <c r="B115" s="33"/>
      <c r="C115" s="173" t="s">
        <v>165</v>
      </c>
      <c r="D115" s="173" t="s">
        <v>122</v>
      </c>
      <c r="E115" s="174" t="s">
        <v>166</v>
      </c>
      <c r="F115" s="175" t="s">
        <v>167</v>
      </c>
      <c r="G115" s="176" t="s">
        <v>133</v>
      </c>
      <c r="H115" s="177">
        <v>32.9</v>
      </c>
      <c r="I115" s="178"/>
      <c r="J115" s="177">
        <f>ROUND(I115*H115,2)</f>
        <v>0</v>
      </c>
      <c r="K115" s="175" t="s">
        <v>134</v>
      </c>
      <c r="L115" s="37"/>
      <c r="M115" s="179" t="s">
        <v>1</v>
      </c>
      <c r="N115" s="180" t="s">
        <v>40</v>
      </c>
      <c r="O115" s="59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126</v>
      </c>
      <c r="AT115" s="16" t="s">
        <v>122</v>
      </c>
      <c r="AU115" s="16" t="s">
        <v>79</v>
      </c>
      <c r="AY115" s="16" t="s">
        <v>120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77</v>
      </c>
      <c r="BK115" s="183">
        <f>ROUND(I115*H115,2)</f>
        <v>0</v>
      </c>
      <c r="BL115" s="16" t="s">
        <v>126</v>
      </c>
      <c r="BM115" s="16" t="s">
        <v>168</v>
      </c>
    </row>
    <row r="116" spans="2:65" s="11" customFormat="1">
      <c r="B116" s="184"/>
      <c r="C116" s="185"/>
      <c r="D116" s="186" t="s">
        <v>128</v>
      </c>
      <c r="E116" s="187" t="s">
        <v>1</v>
      </c>
      <c r="F116" s="188" t="s">
        <v>169</v>
      </c>
      <c r="G116" s="185"/>
      <c r="H116" s="187" t="s">
        <v>1</v>
      </c>
      <c r="I116" s="189"/>
      <c r="J116" s="185"/>
      <c r="K116" s="185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128</v>
      </c>
      <c r="AU116" s="194" t="s">
        <v>79</v>
      </c>
      <c r="AV116" s="11" t="s">
        <v>77</v>
      </c>
      <c r="AW116" s="11" t="s">
        <v>32</v>
      </c>
      <c r="AX116" s="11" t="s">
        <v>69</v>
      </c>
      <c r="AY116" s="194" t="s">
        <v>120</v>
      </c>
    </row>
    <row r="117" spans="2:65" s="12" customFormat="1">
      <c r="B117" s="195"/>
      <c r="C117" s="196"/>
      <c r="D117" s="186" t="s">
        <v>128</v>
      </c>
      <c r="E117" s="197" t="s">
        <v>1</v>
      </c>
      <c r="F117" s="198" t="s">
        <v>170</v>
      </c>
      <c r="G117" s="196"/>
      <c r="H117" s="199">
        <v>24.8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128</v>
      </c>
      <c r="AU117" s="205" t="s">
        <v>79</v>
      </c>
      <c r="AV117" s="12" t="s">
        <v>79</v>
      </c>
      <c r="AW117" s="12" t="s">
        <v>32</v>
      </c>
      <c r="AX117" s="12" t="s">
        <v>69</v>
      </c>
      <c r="AY117" s="205" t="s">
        <v>120</v>
      </c>
    </row>
    <row r="118" spans="2:65" s="12" customFormat="1">
      <c r="B118" s="195"/>
      <c r="C118" s="196"/>
      <c r="D118" s="186" t="s">
        <v>128</v>
      </c>
      <c r="E118" s="197" t="s">
        <v>1</v>
      </c>
      <c r="F118" s="198" t="s">
        <v>146</v>
      </c>
      <c r="G118" s="196"/>
      <c r="H118" s="199">
        <v>8.1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128</v>
      </c>
      <c r="AU118" s="205" t="s">
        <v>79</v>
      </c>
      <c r="AV118" s="12" t="s">
        <v>79</v>
      </c>
      <c r="AW118" s="12" t="s">
        <v>32</v>
      </c>
      <c r="AX118" s="12" t="s">
        <v>69</v>
      </c>
      <c r="AY118" s="205" t="s">
        <v>120</v>
      </c>
    </row>
    <row r="119" spans="2:65" s="13" customFormat="1">
      <c r="B119" s="206"/>
      <c r="C119" s="207"/>
      <c r="D119" s="186" t="s">
        <v>128</v>
      </c>
      <c r="E119" s="208" t="s">
        <v>1</v>
      </c>
      <c r="F119" s="209" t="s">
        <v>147</v>
      </c>
      <c r="G119" s="207"/>
      <c r="H119" s="210">
        <v>32.9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128</v>
      </c>
      <c r="AU119" s="216" t="s">
        <v>79</v>
      </c>
      <c r="AV119" s="13" t="s">
        <v>126</v>
      </c>
      <c r="AW119" s="13" t="s">
        <v>32</v>
      </c>
      <c r="AX119" s="13" t="s">
        <v>77</v>
      </c>
      <c r="AY119" s="216" t="s">
        <v>120</v>
      </c>
    </row>
    <row r="120" spans="2:65" s="1" customFormat="1" ht="16.5" customHeight="1">
      <c r="B120" s="33"/>
      <c r="C120" s="173" t="s">
        <v>171</v>
      </c>
      <c r="D120" s="173" t="s">
        <v>122</v>
      </c>
      <c r="E120" s="174" t="s">
        <v>172</v>
      </c>
      <c r="F120" s="175" t="s">
        <v>173</v>
      </c>
      <c r="G120" s="176" t="s">
        <v>133</v>
      </c>
      <c r="H120" s="177">
        <v>12.4</v>
      </c>
      <c r="I120" s="178"/>
      <c r="J120" s="177">
        <f>ROUND(I120*H120,2)</f>
        <v>0</v>
      </c>
      <c r="K120" s="175" t="s">
        <v>134</v>
      </c>
      <c r="L120" s="37"/>
      <c r="M120" s="179" t="s">
        <v>1</v>
      </c>
      <c r="N120" s="180" t="s">
        <v>40</v>
      </c>
      <c r="O120" s="59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16" t="s">
        <v>126</v>
      </c>
      <c r="AT120" s="16" t="s">
        <v>122</v>
      </c>
      <c r="AU120" s="16" t="s">
        <v>79</v>
      </c>
      <c r="AY120" s="16" t="s">
        <v>120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77</v>
      </c>
      <c r="BK120" s="183">
        <f>ROUND(I120*H120,2)</f>
        <v>0</v>
      </c>
      <c r="BL120" s="16" t="s">
        <v>126</v>
      </c>
      <c r="BM120" s="16" t="s">
        <v>174</v>
      </c>
    </row>
    <row r="121" spans="2:65" s="11" customFormat="1">
      <c r="B121" s="184"/>
      <c r="C121" s="185"/>
      <c r="D121" s="186" t="s">
        <v>128</v>
      </c>
      <c r="E121" s="187" t="s">
        <v>1</v>
      </c>
      <c r="F121" s="188" t="s">
        <v>175</v>
      </c>
      <c r="G121" s="185"/>
      <c r="H121" s="187" t="s">
        <v>1</v>
      </c>
      <c r="I121" s="189"/>
      <c r="J121" s="185"/>
      <c r="K121" s="185"/>
      <c r="L121" s="190"/>
      <c r="M121" s="191"/>
      <c r="N121" s="192"/>
      <c r="O121" s="192"/>
      <c r="P121" s="192"/>
      <c r="Q121" s="192"/>
      <c r="R121" s="192"/>
      <c r="S121" s="192"/>
      <c r="T121" s="193"/>
      <c r="AT121" s="194" t="s">
        <v>128</v>
      </c>
      <c r="AU121" s="194" t="s">
        <v>79</v>
      </c>
      <c r="AV121" s="11" t="s">
        <v>77</v>
      </c>
      <c r="AW121" s="11" t="s">
        <v>32</v>
      </c>
      <c r="AX121" s="11" t="s">
        <v>69</v>
      </c>
      <c r="AY121" s="194" t="s">
        <v>120</v>
      </c>
    </row>
    <row r="122" spans="2:65" s="12" customFormat="1">
      <c r="B122" s="195"/>
      <c r="C122" s="196"/>
      <c r="D122" s="186" t="s">
        <v>128</v>
      </c>
      <c r="E122" s="197" t="s">
        <v>1</v>
      </c>
      <c r="F122" s="198" t="s">
        <v>142</v>
      </c>
      <c r="G122" s="196"/>
      <c r="H122" s="199">
        <v>12.4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128</v>
      </c>
      <c r="AU122" s="205" t="s">
        <v>79</v>
      </c>
      <c r="AV122" s="12" t="s">
        <v>79</v>
      </c>
      <c r="AW122" s="12" t="s">
        <v>32</v>
      </c>
      <c r="AX122" s="12" t="s">
        <v>77</v>
      </c>
      <c r="AY122" s="205" t="s">
        <v>120</v>
      </c>
    </row>
    <row r="123" spans="2:65" s="1" customFormat="1" ht="16.5" customHeight="1">
      <c r="B123" s="33"/>
      <c r="C123" s="173" t="s">
        <v>176</v>
      </c>
      <c r="D123" s="173" t="s">
        <v>122</v>
      </c>
      <c r="E123" s="174" t="s">
        <v>177</v>
      </c>
      <c r="F123" s="175" t="s">
        <v>178</v>
      </c>
      <c r="G123" s="176" t="s">
        <v>133</v>
      </c>
      <c r="H123" s="177">
        <v>12.4</v>
      </c>
      <c r="I123" s="178"/>
      <c r="J123" s="177">
        <f>ROUND(I123*H123,2)</f>
        <v>0</v>
      </c>
      <c r="K123" s="175" t="s">
        <v>134</v>
      </c>
      <c r="L123" s="37"/>
      <c r="M123" s="179" t="s">
        <v>1</v>
      </c>
      <c r="N123" s="180" t="s">
        <v>40</v>
      </c>
      <c r="O123" s="59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16" t="s">
        <v>126</v>
      </c>
      <c r="AT123" s="16" t="s">
        <v>122</v>
      </c>
      <c r="AU123" s="16" t="s">
        <v>79</v>
      </c>
      <c r="AY123" s="16" t="s">
        <v>120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77</v>
      </c>
      <c r="BK123" s="183">
        <f>ROUND(I123*H123,2)</f>
        <v>0</v>
      </c>
      <c r="BL123" s="16" t="s">
        <v>126</v>
      </c>
      <c r="BM123" s="16" t="s">
        <v>179</v>
      </c>
    </row>
    <row r="124" spans="2:65" s="12" customFormat="1">
      <c r="B124" s="195"/>
      <c r="C124" s="196"/>
      <c r="D124" s="186" t="s">
        <v>128</v>
      </c>
      <c r="E124" s="197" t="s">
        <v>1</v>
      </c>
      <c r="F124" s="198" t="s">
        <v>142</v>
      </c>
      <c r="G124" s="196"/>
      <c r="H124" s="199">
        <v>12.4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128</v>
      </c>
      <c r="AU124" s="205" t="s">
        <v>79</v>
      </c>
      <c r="AV124" s="12" t="s">
        <v>79</v>
      </c>
      <c r="AW124" s="12" t="s">
        <v>32</v>
      </c>
      <c r="AX124" s="12" t="s">
        <v>77</v>
      </c>
      <c r="AY124" s="205" t="s">
        <v>120</v>
      </c>
    </row>
    <row r="125" spans="2:65" s="1" customFormat="1" ht="16.5" customHeight="1">
      <c r="B125" s="33"/>
      <c r="C125" s="173" t="s">
        <v>180</v>
      </c>
      <c r="D125" s="173" t="s">
        <v>122</v>
      </c>
      <c r="E125" s="174" t="s">
        <v>181</v>
      </c>
      <c r="F125" s="175" t="s">
        <v>182</v>
      </c>
      <c r="G125" s="176" t="s">
        <v>183</v>
      </c>
      <c r="H125" s="177">
        <v>72.2</v>
      </c>
      <c r="I125" s="178"/>
      <c r="J125" s="177">
        <f>ROUND(I125*H125,2)</f>
        <v>0</v>
      </c>
      <c r="K125" s="175" t="s">
        <v>1</v>
      </c>
      <c r="L125" s="37"/>
      <c r="M125" s="179" t="s">
        <v>1</v>
      </c>
      <c r="N125" s="180" t="s">
        <v>40</v>
      </c>
      <c r="O125" s="59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16" t="s">
        <v>126</v>
      </c>
      <c r="AT125" s="16" t="s">
        <v>122</v>
      </c>
      <c r="AU125" s="16" t="s">
        <v>79</v>
      </c>
      <c r="AY125" s="16" t="s">
        <v>120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77</v>
      </c>
      <c r="BK125" s="183">
        <f>ROUND(I125*H125,2)</f>
        <v>0</v>
      </c>
      <c r="BL125" s="16" t="s">
        <v>126</v>
      </c>
      <c r="BM125" s="16" t="s">
        <v>184</v>
      </c>
    </row>
    <row r="126" spans="2:65" s="11" customFormat="1">
      <c r="B126" s="184"/>
      <c r="C126" s="185"/>
      <c r="D126" s="186" t="s">
        <v>128</v>
      </c>
      <c r="E126" s="187" t="s">
        <v>1</v>
      </c>
      <c r="F126" s="188" t="s">
        <v>185</v>
      </c>
      <c r="G126" s="185"/>
      <c r="H126" s="187" t="s">
        <v>1</v>
      </c>
      <c r="I126" s="189"/>
      <c r="J126" s="185"/>
      <c r="K126" s="185"/>
      <c r="L126" s="190"/>
      <c r="M126" s="191"/>
      <c r="N126" s="192"/>
      <c r="O126" s="192"/>
      <c r="P126" s="192"/>
      <c r="Q126" s="192"/>
      <c r="R126" s="192"/>
      <c r="S126" s="192"/>
      <c r="T126" s="193"/>
      <c r="AT126" s="194" t="s">
        <v>128</v>
      </c>
      <c r="AU126" s="194" t="s">
        <v>79</v>
      </c>
      <c r="AV126" s="11" t="s">
        <v>77</v>
      </c>
      <c r="AW126" s="11" t="s">
        <v>32</v>
      </c>
      <c r="AX126" s="11" t="s">
        <v>69</v>
      </c>
      <c r="AY126" s="194" t="s">
        <v>120</v>
      </c>
    </row>
    <row r="127" spans="2:65" s="11" customFormat="1">
      <c r="B127" s="184"/>
      <c r="C127" s="185"/>
      <c r="D127" s="186" t="s">
        <v>128</v>
      </c>
      <c r="E127" s="187" t="s">
        <v>1</v>
      </c>
      <c r="F127" s="188" t="s">
        <v>186</v>
      </c>
      <c r="G127" s="185"/>
      <c r="H127" s="187" t="s">
        <v>1</v>
      </c>
      <c r="I127" s="189"/>
      <c r="J127" s="185"/>
      <c r="K127" s="185"/>
      <c r="L127" s="190"/>
      <c r="M127" s="191"/>
      <c r="N127" s="192"/>
      <c r="O127" s="192"/>
      <c r="P127" s="192"/>
      <c r="Q127" s="192"/>
      <c r="R127" s="192"/>
      <c r="S127" s="192"/>
      <c r="T127" s="193"/>
      <c r="AT127" s="194" t="s">
        <v>128</v>
      </c>
      <c r="AU127" s="194" t="s">
        <v>79</v>
      </c>
      <c r="AV127" s="11" t="s">
        <v>77</v>
      </c>
      <c r="AW127" s="11" t="s">
        <v>32</v>
      </c>
      <c r="AX127" s="11" t="s">
        <v>69</v>
      </c>
      <c r="AY127" s="194" t="s">
        <v>120</v>
      </c>
    </row>
    <row r="128" spans="2:65" s="12" customFormat="1">
      <c r="B128" s="195"/>
      <c r="C128" s="196"/>
      <c r="D128" s="186" t="s">
        <v>128</v>
      </c>
      <c r="E128" s="197" t="s">
        <v>1</v>
      </c>
      <c r="F128" s="198" t="s">
        <v>187</v>
      </c>
      <c r="G128" s="196"/>
      <c r="H128" s="199">
        <v>72.2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128</v>
      </c>
      <c r="AU128" s="205" t="s">
        <v>79</v>
      </c>
      <c r="AV128" s="12" t="s">
        <v>79</v>
      </c>
      <c r="AW128" s="12" t="s">
        <v>32</v>
      </c>
      <c r="AX128" s="12" t="s">
        <v>77</v>
      </c>
      <c r="AY128" s="205" t="s">
        <v>120</v>
      </c>
    </row>
    <row r="129" spans="2:65" s="1" customFormat="1" ht="16.5" customHeight="1">
      <c r="B129" s="33"/>
      <c r="C129" s="173" t="s">
        <v>188</v>
      </c>
      <c r="D129" s="173" t="s">
        <v>122</v>
      </c>
      <c r="E129" s="174" t="s">
        <v>189</v>
      </c>
      <c r="F129" s="175" t="s">
        <v>190</v>
      </c>
      <c r="G129" s="176" t="s">
        <v>133</v>
      </c>
      <c r="H129" s="177">
        <v>10.9</v>
      </c>
      <c r="I129" s="178"/>
      <c r="J129" s="177">
        <f>ROUND(I129*H129,2)</f>
        <v>0</v>
      </c>
      <c r="K129" s="175" t="s">
        <v>1</v>
      </c>
      <c r="L129" s="37"/>
      <c r="M129" s="179" t="s">
        <v>1</v>
      </c>
      <c r="N129" s="180" t="s">
        <v>40</v>
      </c>
      <c r="O129" s="59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16" t="s">
        <v>126</v>
      </c>
      <c r="AT129" s="16" t="s">
        <v>122</v>
      </c>
      <c r="AU129" s="16" t="s">
        <v>79</v>
      </c>
      <c r="AY129" s="16" t="s">
        <v>120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77</v>
      </c>
      <c r="BK129" s="183">
        <f>ROUND(I129*H129,2)</f>
        <v>0</v>
      </c>
      <c r="BL129" s="16" t="s">
        <v>126</v>
      </c>
      <c r="BM129" s="16" t="s">
        <v>191</v>
      </c>
    </row>
    <row r="130" spans="2:65" s="12" customFormat="1">
      <c r="B130" s="195"/>
      <c r="C130" s="196"/>
      <c r="D130" s="186" t="s">
        <v>128</v>
      </c>
      <c r="E130" s="197" t="s">
        <v>1</v>
      </c>
      <c r="F130" s="198" t="s">
        <v>192</v>
      </c>
      <c r="G130" s="196"/>
      <c r="H130" s="199">
        <v>10.9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128</v>
      </c>
      <c r="AU130" s="205" t="s">
        <v>79</v>
      </c>
      <c r="AV130" s="12" t="s">
        <v>79</v>
      </c>
      <c r="AW130" s="12" t="s">
        <v>32</v>
      </c>
      <c r="AX130" s="12" t="s">
        <v>77</v>
      </c>
      <c r="AY130" s="205" t="s">
        <v>120</v>
      </c>
    </row>
    <row r="131" spans="2:65" s="1" customFormat="1" ht="16.5" customHeight="1">
      <c r="B131" s="33"/>
      <c r="C131" s="173" t="s">
        <v>193</v>
      </c>
      <c r="D131" s="173" t="s">
        <v>122</v>
      </c>
      <c r="E131" s="174" t="s">
        <v>194</v>
      </c>
      <c r="F131" s="175" t="s">
        <v>195</v>
      </c>
      <c r="G131" s="176" t="s">
        <v>133</v>
      </c>
      <c r="H131" s="177">
        <v>10.9</v>
      </c>
      <c r="I131" s="178"/>
      <c r="J131" s="177">
        <f>ROUND(I131*H131,2)</f>
        <v>0</v>
      </c>
      <c r="K131" s="175" t="s">
        <v>1</v>
      </c>
      <c r="L131" s="37"/>
      <c r="M131" s="179" t="s">
        <v>1</v>
      </c>
      <c r="N131" s="180" t="s">
        <v>40</v>
      </c>
      <c r="O131" s="59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AR131" s="16" t="s">
        <v>126</v>
      </c>
      <c r="AT131" s="16" t="s">
        <v>122</v>
      </c>
      <c r="AU131" s="16" t="s">
        <v>79</v>
      </c>
      <c r="AY131" s="16" t="s">
        <v>120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77</v>
      </c>
      <c r="BK131" s="183">
        <f>ROUND(I131*H131,2)</f>
        <v>0</v>
      </c>
      <c r="BL131" s="16" t="s">
        <v>126</v>
      </c>
      <c r="BM131" s="16" t="s">
        <v>196</v>
      </c>
    </row>
    <row r="132" spans="2:65" s="11" customFormat="1">
      <c r="B132" s="184"/>
      <c r="C132" s="185"/>
      <c r="D132" s="186" t="s">
        <v>128</v>
      </c>
      <c r="E132" s="187" t="s">
        <v>1</v>
      </c>
      <c r="F132" s="188" t="s">
        <v>197</v>
      </c>
      <c r="G132" s="185"/>
      <c r="H132" s="187" t="s">
        <v>1</v>
      </c>
      <c r="I132" s="189"/>
      <c r="J132" s="185"/>
      <c r="K132" s="185"/>
      <c r="L132" s="190"/>
      <c r="M132" s="191"/>
      <c r="N132" s="192"/>
      <c r="O132" s="192"/>
      <c r="P132" s="192"/>
      <c r="Q132" s="192"/>
      <c r="R132" s="192"/>
      <c r="S132" s="192"/>
      <c r="T132" s="193"/>
      <c r="AT132" s="194" t="s">
        <v>128</v>
      </c>
      <c r="AU132" s="194" t="s">
        <v>79</v>
      </c>
      <c r="AV132" s="11" t="s">
        <v>77</v>
      </c>
      <c r="AW132" s="11" t="s">
        <v>32</v>
      </c>
      <c r="AX132" s="11" t="s">
        <v>69</v>
      </c>
      <c r="AY132" s="194" t="s">
        <v>120</v>
      </c>
    </row>
    <row r="133" spans="2:65" s="12" customFormat="1">
      <c r="B133" s="195"/>
      <c r="C133" s="196"/>
      <c r="D133" s="186" t="s">
        <v>128</v>
      </c>
      <c r="E133" s="197" t="s">
        <v>1</v>
      </c>
      <c r="F133" s="198" t="s">
        <v>192</v>
      </c>
      <c r="G133" s="196"/>
      <c r="H133" s="199">
        <v>10.9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128</v>
      </c>
      <c r="AU133" s="205" t="s">
        <v>79</v>
      </c>
      <c r="AV133" s="12" t="s">
        <v>79</v>
      </c>
      <c r="AW133" s="12" t="s">
        <v>32</v>
      </c>
      <c r="AX133" s="12" t="s">
        <v>77</v>
      </c>
      <c r="AY133" s="205" t="s">
        <v>120</v>
      </c>
    </row>
    <row r="134" spans="2:65" s="1" customFormat="1" ht="16.5" customHeight="1">
      <c r="B134" s="33"/>
      <c r="C134" s="173" t="s">
        <v>198</v>
      </c>
      <c r="D134" s="173" t="s">
        <v>122</v>
      </c>
      <c r="E134" s="174" t="s">
        <v>199</v>
      </c>
      <c r="F134" s="175" t="s">
        <v>200</v>
      </c>
      <c r="G134" s="176" t="s">
        <v>201</v>
      </c>
      <c r="H134" s="177">
        <v>109.4</v>
      </c>
      <c r="I134" s="178"/>
      <c r="J134" s="177">
        <f>ROUND(I134*H134,2)</f>
        <v>0</v>
      </c>
      <c r="K134" s="175" t="s">
        <v>134</v>
      </c>
      <c r="L134" s="37"/>
      <c r="M134" s="179" t="s">
        <v>1</v>
      </c>
      <c r="N134" s="180" t="s">
        <v>40</v>
      </c>
      <c r="O134" s="59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AR134" s="16" t="s">
        <v>126</v>
      </c>
      <c r="AT134" s="16" t="s">
        <v>122</v>
      </c>
      <c r="AU134" s="16" t="s">
        <v>79</v>
      </c>
      <c r="AY134" s="16" t="s">
        <v>120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77</v>
      </c>
      <c r="BK134" s="183">
        <f>ROUND(I134*H134,2)</f>
        <v>0</v>
      </c>
      <c r="BL134" s="16" t="s">
        <v>126</v>
      </c>
      <c r="BM134" s="16" t="s">
        <v>202</v>
      </c>
    </row>
    <row r="135" spans="2:65" s="12" customFormat="1">
      <c r="B135" s="195"/>
      <c r="C135" s="196"/>
      <c r="D135" s="186" t="s">
        <v>128</v>
      </c>
      <c r="E135" s="197" t="s">
        <v>1</v>
      </c>
      <c r="F135" s="198" t="s">
        <v>203</v>
      </c>
      <c r="G135" s="196"/>
      <c r="H135" s="199">
        <v>109.4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128</v>
      </c>
      <c r="AU135" s="205" t="s">
        <v>79</v>
      </c>
      <c r="AV135" s="12" t="s">
        <v>79</v>
      </c>
      <c r="AW135" s="12" t="s">
        <v>32</v>
      </c>
      <c r="AX135" s="12" t="s">
        <v>77</v>
      </c>
      <c r="AY135" s="205" t="s">
        <v>120</v>
      </c>
    </row>
    <row r="136" spans="2:65" s="1" customFormat="1" ht="16.5" customHeight="1">
      <c r="B136" s="33"/>
      <c r="C136" s="173" t="s">
        <v>204</v>
      </c>
      <c r="D136" s="173" t="s">
        <v>122</v>
      </c>
      <c r="E136" s="174" t="s">
        <v>205</v>
      </c>
      <c r="F136" s="175" t="s">
        <v>206</v>
      </c>
      <c r="G136" s="176" t="s">
        <v>201</v>
      </c>
      <c r="H136" s="177">
        <v>109.4</v>
      </c>
      <c r="I136" s="178"/>
      <c r="J136" s="177">
        <f>ROUND(I136*H136,2)</f>
        <v>0</v>
      </c>
      <c r="K136" s="175" t="s">
        <v>134</v>
      </c>
      <c r="L136" s="37"/>
      <c r="M136" s="179" t="s">
        <v>1</v>
      </c>
      <c r="N136" s="180" t="s">
        <v>40</v>
      </c>
      <c r="O136" s="59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AR136" s="16" t="s">
        <v>126</v>
      </c>
      <c r="AT136" s="16" t="s">
        <v>122</v>
      </c>
      <c r="AU136" s="16" t="s">
        <v>79</v>
      </c>
      <c r="AY136" s="16" t="s">
        <v>120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77</v>
      </c>
      <c r="BK136" s="183">
        <f>ROUND(I136*H136,2)</f>
        <v>0</v>
      </c>
      <c r="BL136" s="16" t="s">
        <v>126</v>
      </c>
      <c r="BM136" s="16" t="s">
        <v>207</v>
      </c>
    </row>
    <row r="137" spans="2:65" s="12" customFormat="1">
      <c r="B137" s="195"/>
      <c r="C137" s="196"/>
      <c r="D137" s="186" t="s">
        <v>128</v>
      </c>
      <c r="E137" s="197" t="s">
        <v>1</v>
      </c>
      <c r="F137" s="198" t="s">
        <v>203</v>
      </c>
      <c r="G137" s="196"/>
      <c r="H137" s="199">
        <v>109.4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128</v>
      </c>
      <c r="AU137" s="205" t="s">
        <v>79</v>
      </c>
      <c r="AV137" s="12" t="s">
        <v>79</v>
      </c>
      <c r="AW137" s="12" t="s">
        <v>32</v>
      </c>
      <c r="AX137" s="12" t="s">
        <v>77</v>
      </c>
      <c r="AY137" s="205" t="s">
        <v>120</v>
      </c>
    </row>
    <row r="138" spans="2:65" s="1" customFormat="1" ht="16.5" customHeight="1">
      <c r="B138" s="33"/>
      <c r="C138" s="228" t="s">
        <v>208</v>
      </c>
      <c r="D138" s="228" t="s">
        <v>209</v>
      </c>
      <c r="E138" s="229" t="s">
        <v>210</v>
      </c>
      <c r="F138" s="230" t="s">
        <v>211</v>
      </c>
      <c r="G138" s="231" t="s">
        <v>212</v>
      </c>
      <c r="H138" s="232">
        <v>2.7</v>
      </c>
      <c r="I138" s="233"/>
      <c r="J138" s="232">
        <f>ROUND(I138*H138,2)</f>
        <v>0</v>
      </c>
      <c r="K138" s="230" t="s">
        <v>134</v>
      </c>
      <c r="L138" s="234"/>
      <c r="M138" s="235" t="s">
        <v>1</v>
      </c>
      <c r="N138" s="236" t="s">
        <v>40</v>
      </c>
      <c r="O138" s="59"/>
      <c r="P138" s="181">
        <f>O138*H138</f>
        <v>0</v>
      </c>
      <c r="Q138" s="181">
        <v>1E-3</v>
      </c>
      <c r="R138" s="181">
        <f>Q138*H138</f>
        <v>2.7000000000000001E-3</v>
      </c>
      <c r="S138" s="181">
        <v>0</v>
      </c>
      <c r="T138" s="182">
        <f>S138*H138</f>
        <v>0</v>
      </c>
      <c r="AR138" s="16" t="s">
        <v>176</v>
      </c>
      <c r="AT138" s="16" t="s">
        <v>209</v>
      </c>
      <c r="AU138" s="16" t="s">
        <v>79</v>
      </c>
      <c r="AY138" s="16" t="s">
        <v>120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77</v>
      </c>
      <c r="BK138" s="183">
        <f>ROUND(I138*H138,2)</f>
        <v>0</v>
      </c>
      <c r="BL138" s="16" t="s">
        <v>126</v>
      </c>
      <c r="BM138" s="16" t="s">
        <v>213</v>
      </c>
    </row>
    <row r="139" spans="2:65" s="12" customFormat="1">
      <c r="B139" s="195"/>
      <c r="C139" s="196"/>
      <c r="D139" s="186" t="s">
        <v>128</v>
      </c>
      <c r="E139" s="197" t="s">
        <v>1</v>
      </c>
      <c r="F139" s="198" t="s">
        <v>214</v>
      </c>
      <c r="G139" s="196"/>
      <c r="H139" s="199">
        <v>2.7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128</v>
      </c>
      <c r="AU139" s="205" t="s">
        <v>79</v>
      </c>
      <c r="AV139" s="12" t="s">
        <v>79</v>
      </c>
      <c r="AW139" s="12" t="s">
        <v>32</v>
      </c>
      <c r="AX139" s="12" t="s">
        <v>77</v>
      </c>
      <c r="AY139" s="205" t="s">
        <v>120</v>
      </c>
    </row>
    <row r="140" spans="2:65" s="1" customFormat="1" ht="16.5" customHeight="1">
      <c r="B140" s="33"/>
      <c r="C140" s="173" t="s">
        <v>8</v>
      </c>
      <c r="D140" s="173" t="s">
        <v>122</v>
      </c>
      <c r="E140" s="174" t="s">
        <v>215</v>
      </c>
      <c r="F140" s="175" t="s">
        <v>216</v>
      </c>
      <c r="G140" s="176" t="s">
        <v>201</v>
      </c>
      <c r="H140" s="177">
        <v>2.7</v>
      </c>
      <c r="I140" s="178"/>
      <c r="J140" s="177">
        <f>ROUND(I140*H140,2)</f>
        <v>0</v>
      </c>
      <c r="K140" s="175" t="s">
        <v>1</v>
      </c>
      <c r="L140" s="37"/>
      <c r="M140" s="179" t="s">
        <v>1</v>
      </c>
      <c r="N140" s="180" t="s">
        <v>40</v>
      </c>
      <c r="O140" s="59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6" t="s">
        <v>126</v>
      </c>
      <c r="AT140" s="16" t="s">
        <v>122</v>
      </c>
      <c r="AU140" s="16" t="s">
        <v>79</v>
      </c>
      <c r="AY140" s="16" t="s">
        <v>120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77</v>
      </c>
      <c r="BK140" s="183">
        <f>ROUND(I140*H140,2)</f>
        <v>0</v>
      </c>
      <c r="BL140" s="16" t="s">
        <v>126</v>
      </c>
      <c r="BM140" s="16" t="s">
        <v>217</v>
      </c>
    </row>
    <row r="141" spans="2:65" s="11" customFormat="1">
      <c r="B141" s="184"/>
      <c r="C141" s="185"/>
      <c r="D141" s="186" t="s">
        <v>128</v>
      </c>
      <c r="E141" s="187" t="s">
        <v>1</v>
      </c>
      <c r="F141" s="188" t="s">
        <v>218</v>
      </c>
      <c r="G141" s="185"/>
      <c r="H141" s="187" t="s">
        <v>1</v>
      </c>
      <c r="I141" s="189"/>
      <c r="J141" s="185"/>
      <c r="K141" s="185"/>
      <c r="L141" s="190"/>
      <c r="M141" s="191"/>
      <c r="N141" s="192"/>
      <c r="O141" s="192"/>
      <c r="P141" s="192"/>
      <c r="Q141" s="192"/>
      <c r="R141" s="192"/>
      <c r="S141" s="192"/>
      <c r="T141" s="193"/>
      <c r="AT141" s="194" t="s">
        <v>128</v>
      </c>
      <c r="AU141" s="194" t="s">
        <v>79</v>
      </c>
      <c r="AV141" s="11" t="s">
        <v>77</v>
      </c>
      <c r="AW141" s="11" t="s">
        <v>32</v>
      </c>
      <c r="AX141" s="11" t="s">
        <v>69</v>
      </c>
      <c r="AY141" s="194" t="s">
        <v>120</v>
      </c>
    </row>
    <row r="142" spans="2:65" s="12" customFormat="1">
      <c r="B142" s="195"/>
      <c r="C142" s="196"/>
      <c r="D142" s="186" t="s">
        <v>128</v>
      </c>
      <c r="E142" s="197" t="s">
        <v>1</v>
      </c>
      <c r="F142" s="198" t="s">
        <v>219</v>
      </c>
      <c r="G142" s="196"/>
      <c r="H142" s="199">
        <v>2.7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128</v>
      </c>
      <c r="AU142" s="205" t="s">
        <v>79</v>
      </c>
      <c r="AV142" s="12" t="s">
        <v>79</v>
      </c>
      <c r="AW142" s="12" t="s">
        <v>32</v>
      </c>
      <c r="AX142" s="12" t="s">
        <v>77</v>
      </c>
      <c r="AY142" s="205" t="s">
        <v>120</v>
      </c>
    </row>
    <row r="143" spans="2:65" s="1" customFormat="1" ht="16.5" customHeight="1">
      <c r="B143" s="33"/>
      <c r="C143" s="173" t="s">
        <v>220</v>
      </c>
      <c r="D143" s="173" t="s">
        <v>122</v>
      </c>
      <c r="E143" s="174" t="s">
        <v>221</v>
      </c>
      <c r="F143" s="175" t="s">
        <v>222</v>
      </c>
      <c r="G143" s="176" t="s">
        <v>133</v>
      </c>
      <c r="H143" s="177">
        <v>194.3</v>
      </c>
      <c r="I143" s="178"/>
      <c r="J143" s="177">
        <f>ROUND(I143*H143,2)</f>
        <v>0</v>
      </c>
      <c r="K143" s="175" t="s">
        <v>134</v>
      </c>
      <c r="L143" s="37"/>
      <c r="M143" s="179" t="s">
        <v>1</v>
      </c>
      <c r="N143" s="180" t="s">
        <v>40</v>
      </c>
      <c r="O143" s="59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16" t="s">
        <v>126</v>
      </c>
      <c r="AT143" s="16" t="s">
        <v>122</v>
      </c>
      <c r="AU143" s="16" t="s">
        <v>79</v>
      </c>
      <c r="AY143" s="16" t="s">
        <v>120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77</v>
      </c>
      <c r="BK143" s="183">
        <f>ROUND(I143*H143,2)</f>
        <v>0</v>
      </c>
      <c r="BL143" s="16" t="s">
        <v>126</v>
      </c>
      <c r="BM143" s="16" t="s">
        <v>223</v>
      </c>
    </row>
    <row r="144" spans="2:65" s="11" customFormat="1">
      <c r="B144" s="184"/>
      <c r="C144" s="185"/>
      <c r="D144" s="186" t="s">
        <v>128</v>
      </c>
      <c r="E144" s="187" t="s">
        <v>1</v>
      </c>
      <c r="F144" s="188" t="s">
        <v>224</v>
      </c>
      <c r="G144" s="185"/>
      <c r="H144" s="187" t="s">
        <v>1</v>
      </c>
      <c r="I144" s="189"/>
      <c r="J144" s="185"/>
      <c r="K144" s="185"/>
      <c r="L144" s="190"/>
      <c r="M144" s="191"/>
      <c r="N144" s="192"/>
      <c r="O144" s="192"/>
      <c r="P144" s="192"/>
      <c r="Q144" s="192"/>
      <c r="R144" s="192"/>
      <c r="S144" s="192"/>
      <c r="T144" s="193"/>
      <c r="AT144" s="194" t="s">
        <v>128</v>
      </c>
      <c r="AU144" s="194" t="s">
        <v>79</v>
      </c>
      <c r="AV144" s="11" t="s">
        <v>77</v>
      </c>
      <c r="AW144" s="11" t="s">
        <v>32</v>
      </c>
      <c r="AX144" s="11" t="s">
        <v>69</v>
      </c>
      <c r="AY144" s="194" t="s">
        <v>120</v>
      </c>
    </row>
    <row r="145" spans="2:65" s="11" customFormat="1">
      <c r="B145" s="184"/>
      <c r="C145" s="185"/>
      <c r="D145" s="186" t="s">
        <v>128</v>
      </c>
      <c r="E145" s="187" t="s">
        <v>1</v>
      </c>
      <c r="F145" s="188" t="s">
        <v>225</v>
      </c>
      <c r="G145" s="185"/>
      <c r="H145" s="187" t="s">
        <v>1</v>
      </c>
      <c r="I145" s="189"/>
      <c r="J145" s="185"/>
      <c r="K145" s="185"/>
      <c r="L145" s="190"/>
      <c r="M145" s="191"/>
      <c r="N145" s="192"/>
      <c r="O145" s="192"/>
      <c r="P145" s="192"/>
      <c r="Q145" s="192"/>
      <c r="R145" s="192"/>
      <c r="S145" s="192"/>
      <c r="T145" s="193"/>
      <c r="AT145" s="194" t="s">
        <v>128</v>
      </c>
      <c r="AU145" s="194" t="s">
        <v>79</v>
      </c>
      <c r="AV145" s="11" t="s">
        <v>77</v>
      </c>
      <c r="AW145" s="11" t="s">
        <v>32</v>
      </c>
      <c r="AX145" s="11" t="s">
        <v>69</v>
      </c>
      <c r="AY145" s="194" t="s">
        <v>120</v>
      </c>
    </row>
    <row r="146" spans="2:65" s="12" customFormat="1">
      <c r="B146" s="195"/>
      <c r="C146" s="196"/>
      <c r="D146" s="186" t="s">
        <v>128</v>
      </c>
      <c r="E146" s="197" t="s">
        <v>1</v>
      </c>
      <c r="F146" s="198" t="s">
        <v>226</v>
      </c>
      <c r="G146" s="196"/>
      <c r="H146" s="199">
        <v>194.3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128</v>
      </c>
      <c r="AU146" s="205" t="s">
        <v>79</v>
      </c>
      <c r="AV146" s="12" t="s">
        <v>79</v>
      </c>
      <c r="AW146" s="12" t="s">
        <v>32</v>
      </c>
      <c r="AX146" s="12" t="s">
        <v>77</v>
      </c>
      <c r="AY146" s="205" t="s">
        <v>120</v>
      </c>
    </row>
    <row r="147" spans="2:65" s="1" customFormat="1" ht="16.5" customHeight="1">
      <c r="B147" s="33"/>
      <c r="C147" s="173" t="s">
        <v>227</v>
      </c>
      <c r="D147" s="173" t="s">
        <v>122</v>
      </c>
      <c r="E147" s="174" t="s">
        <v>228</v>
      </c>
      <c r="F147" s="175" t="s">
        <v>229</v>
      </c>
      <c r="G147" s="176" t="s">
        <v>133</v>
      </c>
      <c r="H147" s="177">
        <v>142.4</v>
      </c>
      <c r="I147" s="178"/>
      <c r="J147" s="177">
        <f>ROUND(I147*H147,2)</f>
        <v>0</v>
      </c>
      <c r="K147" s="175" t="s">
        <v>134</v>
      </c>
      <c r="L147" s="37"/>
      <c r="M147" s="179" t="s">
        <v>1</v>
      </c>
      <c r="N147" s="180" t="s">
        <v>40</v>
      </c>
      <c r="O147" s="59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AR147" s="16" t="s">
        <v>126</v>
      </c>
      <c r="AT147" s="16" t="s">
        <v>122</v>
      </c>
      <c r="AU147" s="16" t="s">
        <v>79</v>
      </c>
      <c r="AY147" s="16" t="s">
        <v>120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77</v>
      </c>
      <c r="BK147" s="183">
        <f>ROUND(I147*H147,2)</f>
        <v>0</v>
      </c>
      <c r="BL147" s="16" t="s">
        <v>126</v>
      </c>
      <c r="BM147" s="16" t="s">
        <v>230</v>
      </c>
    </row>
    <row r="148" spans="2:65" s="11" customFormat="1">
      <c r="B148" s="184"/>
      <c r="C148" s="185"/>
      <c r="D148" s="186" t="s">
        <v>128</v>
      </c>
      <c r="E148" s="187" t="s">
        <v>1</v>
      </c>
      <c r="F148" s="188" t="s">
        <v>231</v>
      </c>
      <c r="G148" s="185"/>
      <c r="H148" s="187" t="s">
        <v>1</v>
      </c>
      <c r="I148" s="189"/>
      <c r="J148" s="185"/>
      <c r="K148" s="185"/>
      <c r="L148" s="190"/>
      <c r="M148" s="191"/>
      <c r="N148" s="192"/>
      <c r="O148" s="192"/>
      <c r="P148" s="192"/>
      <c r="Q148" s="192"/>
      <c r="R148" s="192"/>
      <c r="S148" s="192"/>
      <c r="T148" s="193"/>
      <c r="AT148" s="194" t="s">
        <v>128</v>
      </c>
      <c r="AU148" s="194" t="s">
        <v>79</v>
      </c>
      <c r="AV148" s="11" t="s">
        <v>77</v>
      </c>
      <c r="AW148" s="11" t="s">
        <v>32</v>
      </c>
      <c r="AX148" s="11" t="s">
        <v>69</v>
      </c>
      <c r="AY148" s="194" t="s">
        <v>120</v>
      </c>
    </row>
    <row r="149" spans="2:65" s="12" customFormat="1">
      <c r="B149" s="195"/>
      <c r="C149" s="196"/>
      <c r="D149" s="186" t="s">
        <v>128</v>
      </c>
      <c r="E149" s="197" t="s">
        <v>1</v>
      </c>
      <c r="F149" s="198" t="s">
        <v>232</v>
      </c>
      <c r="G149" s="196"/>
      <c r="H149" s="199">
        <v>134.30000000000001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128</v>
      </c>
      <c r="AU149" s="205" t="s">
        <v>79</v>
      </c>
      <c r="AV149" s="12" t="s">
        <v>79</v>
      </c>
      <c r="AW149" s="12" t="s">
        <v>32</v>
      </c>
      <c r="AX149" s="12" t="s">
        <v>69</v>
      </c>
      <c r="AY149" s="205" t="s">
        <v>120</v>
      </c>
    </row>
    <row r="150" spans="2:65" s="12" customFormat="1">
      <c r="B150" s="195"/>
      <c r="C150" s="196"/>
      <c r="D150" s="186" t="s">
        <v>128</v>
      </c>
      <c r="E150" s="197" t="s">
        <v>1</v>
      </c>
      <c r="F150" s="198" t="s">
        <v>146</v>
      </c>
      <c r="G150" s="196"/>
      <c r="H150" s="199">
        <v>8.1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128</v>
      </c>
      <c r="AU150" s="205" t="s">
        <v>79</v>
      </c>
      <c r="AV150" s="12" t="s">
        <v>79</v>
      </c>
      <c r="AW150" s="12" t="s">
        <v>32</v>
      </c>
      <c r="AX150" s="12" t="s">
        <v>69</v>
      </c>
      <c r="AY150" s="205" t="s">
        <v>120</v>
      </c>
    </row>
    <row r="151" spans="2:65" s="13" customFormat="1">
      <c r="B151" s="206"/>
      <c r="C151" s="207"/>
      <c r="D151" s="186" t="s">
        <v>128</v>
      </c>
      <c r="E151" s="208" t="s">
        <v>1</v>
      </c>
      <c r="F151" s="209" t="s">
        <v>147</v>
      </c>
      <c r="G151" s="207"/>
      <c r="H151" s="210">
        <v>142.4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128</v>
      </c>
      <c r="AU151" s="216" t="s">
        <v>79</v>
      </c>
      <c r="AV151" s="13" t="s">
        <v>126</v>
      </c>
      <c r="AW151" s="13" t="s">
        <v>32</v>
      </c>
      <c r="AX151" s="13" t="s">
        <v>77</v>
      </c>
      <c r="AY151" s="216" t="s">
        <v>120</v>
      </c>
    </row>
    <row r="152" spans="2:65" s="1" customFormat="1" ht="16.5" customHeight="1">
      <c r="B152" s="33"/>
      <c r="C152" s="173" t="s">
        <v>233</v>
      </c>
      <c r="D152" s="173" t="s">
        <v>122</v>
      </c>
      <c r="E152" s="174" t="s">
        <v>234</v>
      </c>
      <c r="F152" s="175" t="s">
        <v>235</v>
      </c>
      <c r="G152" s="176" t="s">
        <v>133</v>
      </c>
      <c r="H152" s="177">
        <v>60</v>
      </c>
      <c r="I152" s="178"/>
      <c r="J152" s="177">
        <f>ROUND(I152*H152,2)</f>
        <v>0</v>
      </c>
      <c r="K152" s="175" t="s">
        <v>134</v>
      </c>
      <c r="L152" s="37"/>
      <c r="M152" s="179" t="s">
        <v>1</v>
      </c>
      <c r="N152" s="180" t="s">
        <v>40</v>
      </c>
      <c r="O152" s="59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AR152" s="16" t="s">
        <v>126</v>
      </c>
      <c r="AT152" s="16" t="s">
        <v>122</v>
      </c>
      <c r="AU152" s="16" t="s">
        <v>79</v>
      </c>
      <c r="AY152" s="16" t="s">
        <v>120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77</v>
      </c>
      <c r="BK152" s="183">
        <f>ROUND(I152*H152,2)</f>
        <v>0</v>
      </c>
      <c r="BL152" s="16" t="s">
        <v>126</v>
      </c>
      <c r="BM152" s="16" t="s">
        <v>236</v>
      </c>
    </row>
    <row r="153" spans="2:65" s="11" customFormat="1">
      <c r="B153" s="184"/>
      <c r="C153" s="185"/>
      <c r="D153" s="186" t="s">
        <v>128</v>
      </c>
      <c r="E153" s="187" t="s">
        <v>1</v>
      </c>
      <c r="F153" s="188" t="s">
        <v>237</v>
      </c>
      <c r="G153" s="185"/>
      <c r="H153" s="187" t="s">
        <v>1</v>
      </c>
      <c r="I153" s="189"/>
      <c r="J153" s="185"/>
      <c r="K153" s="185"/>
      <c r="L153" s="190"/>
      <c r="M153" s="191"/>
      <c r="N153" s="192"/>
      <c r="O153" s="192"/>
      <c r="P153" s="192"/>
      <c r="Q153" s="192"/>
      <c r="R153" s="192"/>
      <c r="S153" s="192"/>
      <c r="T153" s="193"/>
      <c r="AT153" s="194" t="s">
        <v>128</v>
      </c>
      <c r="AU153" s="194" t="s">
        <v>79</v>
      </c>
      <c r="AV153" s="11" t="s">
        <v>77</v>
      </c>
      <c r="AW153" s="11" t="s">
        <v>32</v>
      </c>
      <c r="AX153" s="11" t="s">
        <v>69</v>
      </c>
      <c r="AY153" s="194" t="s">
        <v>120</v>
      </c>
    </row>
    <row r="154" spans="2:65" s="11" customFormat="1">
      <c r="B154" s="184"/>
      <c r="C154" s="185"/>
      <c r="D154" s="186" t="s">
        <v>128</v>
      </c>
      <c r="E154" s="187" t="s">
        <v>1</v>
      </c>
      <c r="F154" s="188" t="s">
        <v>238</v>
      </c>
      <c r="G154" s="185"/>
      <c r="H154" s="187" t="s">
        <v>1</v>
      </c>
      <c r="I154" s="189"/>
      <c r="J154" s="185"/>
      <c r="K154" s="185"/>
      <c r="L154" s="190"/>
      <c r="M154" s="191"/>
      <c r="N154" s="192"/>
      <c r="O154" s="192"/>
      <c r="P154" s="192"/>
      <c r="Q154" s="192"/>
      <c r="R154" s="192"/>
      <c r="S154" s="192"/>
      <c r="T154" s="193"/>
      <c r="AT154" s="194" t="s">
        <v>128</v>
      </c>
      <c r="AU154" s="194" t="s">
        <v>79</v>
      </c>
      <c r="AV154" s="11" t="s">
        <v>77</v>
      </c>
      <c r="AW154" s="11" t="s">
        <v>32</v>
      </c>
      <c r="AX154" s="11" t="s">
        <v>69</v>
      </c>
      <c r="AY154" s="194" t="s">
        <v>120</v>
      </c>
    </row>
    <row r="155" spans="2:65" s="12" customFormat="1">
      <c r="B155" s="195"/>
      <c r="C155" s="196"/>
      <c r="D155" s="186" t="s">
        <v>128</v>
      </c>
      <c r="E155" s="197" t="s">
        <v>1</v>
      </c>
      <c r="F155" s="198" t="s">
        <v>239</v>
      </c>
      <c r="G155" s="196"/>
      <c r="H155" s="199">
        <v>60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128</v>
      </c>
      <c r="AU155" s="205" t="s">
        <v>79</v>
      </c>
      <c r="AV155" s="12" t="s">
        <v>79</v>
      </c>
      <c r="AW155" s="12" t="s">
        <v>32</v>
      </c>
      <c r="AX155" s="12" t="s">
        <v>77</v>
      </c>
      <c r="AY155" s="205" t="s">
        <v>120</v>
      </c>
    </row>
    <row r="156" spans="2:65" s="1" customFormat="1" ht="16.5" customHeight="1">
      <c r="B156" s="33"/>
      <c r="C156" s="173" t="s">
        <v>240</v>
      </c>
      <c r="D156" s="173" t="s">
        <v>122</v>
      </c>
      <c r="E156" s="174" t="s">
        <v>241</v>
      </c>
      <c r="F156" s="175" t="s">
        <v>242</v>
      </c>
      <c r="G156" s="176" t="s">
        <v>133</v>
      </c>
      <c r="H156" s="177">
        <v>194.3</v>
      </c>
      <c r="I156" s="178"/>
      <c r="J156" s="177">
        <f>ROUND(I156*H156,2)</f>
        <v>0</v>
      </c>
      <c r="K156" s="175" t="s">
        <v>134</v>
      </c>
      <c r="L156" s="37"/>
      <c r="M156" s="179" t="s">
        <v>1</v>
      </c>
      <c r="N156" s="180" t="s">
        <v>40</v>
      </c>
      <c r="O156" s="59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16" t="s">
        <v>126</v>
      </c>
      <c r="AT156" s="16" t="s">
        <v>122</v>
      </c>
      <c r="AU156" s="16" t="s">
        <v>79</v>
      </c>
      <c r="AY156" s="16" t="s">
        <v>120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77</v>
      </c>
      <c r="BK156" s="183">
        <f>ROUND(I156*H156,2)</f>
        <v>0</v>
      </c>
      <c r="BL156" s="16" t="s">
        <v>126</v>
      </c>
      <c r="BM156" s="16" t="s">
        <v>243</v>
      </c>
    </row>
    <row r="157" spans="2:65" s="11" customFormat="1">
      <c r="B157" s="184"/>
      <c r="C157" s="185"/>
      <c r="D157" s="186" t="s">
        <v>128</v>
      </c>
      <c r="E157" s="187" t="s">
        <v>1</v>
      </c>
      <c r="F157" s="188" t="s">
        <v>237</v>
      </c>
      <c r="G157" s="185"/>
      <c r="H157" s="187" t="s">
        <v>1</v>
      </c>
      <c r="I157" s="189"/>
      <c r="J157" s="185"/>
      <c r="K157" s="185"/>
      <c r="L157" s="190"/>
      <c r="M157" s="191"/>
      <c r="N157" s="192"/>
      <c r="O157" s="192"/>
      <c r="P157" s="192"/>
      <c r="Q157" s="192"/>
      <c r="R157" s="192"/>
      <c r="S157" s="192"/>
      <c r="T157" s="193"/>
      <c r="AT157" s="194" t="s">
        <v>128</v>
      </c>
      <c r="AU157" s="194" t="s">
        <v>79</v>
      </c>
      <c r="AV157" s="11" t="s">
        <v>77</v>
      </c>
      <c r="AW157" s="11" t="s">
        <v>32</v>
      </c>
      <c r="AX157" s="11" t="s">
        <v>69</v>
      </c>
      <c r="AY157" s="194" t="s">
        <v>120</v>
      </c>
    </row>
    <row r="158" spans="2:65" s="11" customFormat="1">
      <c r="B158" s="184"/>
      <c r="C158" s="185"/>
      <c r="D158" s="186" t="s">
        <v>128</v>
      </c>
      <c r="E158" s="187" t="s">
        <v>1</v>
      </c>
      <c r="F158" s="188" t="s">
        <v>244</v>
      </c>
      <c r="G158" s="185"/>
      <c r="H158" s="187" t="s">
        <v>1</v>
      </c>
      <c r="I158" s="189"/>
      <c r="J158" s="185"/>
      <c r="K158" s="185"/>
      <c r="L158" s="190"/>
      <c r="M158" s="191"/>
      <c r="N158" s="192"/>
      <c r="O158" s="192"/>
      <c r="P158" s="192"/>
      <c r="Q158" s="192"/>
      <c r="R158" s="192"/>
      <c r="S158" s="192"/>
      <c r="T158" s="193"/>
      <c r="AT158" s="194" t="s">
        <v>128</v>
      </c>
      <c r="AU158" s="194" t="s">
        <v>79</v>
      </c>
      <c r="AV158" s="11" t="s">
        <v>77</v>
      </c>
      <c r="AW158" s="11" t="s">
        <v>32</v>
      </c>
      <c r="AX158" s="11" t="s">
        <v>69</v>
      </c>
      <c r="AY158" s="194" t="s">
        <v>120</v>
      </c>
    </row>
    <row r="159" spans="2:65" s="12" customFormat="1">
      <c r="B159" s="195"/>
      <c r="C159" s="196"/>
      <c r="D159" s="186" t="s">
        <v>128</v>
      </c>
      <c r="E159" s="197" t="s">
        <v>1</v>
      </c>
      <c r="F159" s="198" t="s">
        <v>245</v>
      </c>
      <c r="G159" s="196"/>
      <c r="H159" s="199">
        <v>194.3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128</v>
      </c>
      <c r="AU159" s="205" t="s">
        <v>79</v>
      </c>
      <c r="AV159" s="12" t="s">
        <v>79</v>
      </c>
      <c r="AW159" s="12" t="s">
        <v>32</v>
      </c>
      <c r="AX159" s="12" t="s">
        <v>77</v>
      </c>
      <c r="AY159" s="205" t="s">
        <v>120</v>
      </c>
    </row>
    <row r="160" spans="2:65" s="1" customFormat="1" ht="16.5" customHeight="1">
      <c r="B160" s="33"/>
      <c r="C160" s="173" t="s">
        <v>246</v>
      </c>
      <c r="D160" s="173" t="s">
        <v>122</v>
      </c>
      <c r="E160" s="174" t="s">
        <v>247</v>
      </c>
      <c r="F160" s="175" t="s">
        <v>248</v>
      </c>
      <c r="G160" s="176" t="s">
        <v>133</v>
      </c>
      <c r="H160" s="177">
        <v>194.3</v>
      </c>
      <c r="I160" s="178"/>
      <c r="J160" s="177">
        <f>ROUND(I160*H160,2)</f>
        <v>0</v>
      </c>
      <c r="K160" s="175" t="s">
        <v>134</v>
      </c>
      <c r="L160" s="37"/>
      <c r="M160" s="179" t="s">
        <v>1</v>
      </c>
      <c r="N160" s="180" t="s">
        <v>40</v>
      </c>
      <c r="O160" s="59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16" t="s">
        <v>126</v>
      </c>
      <c r="AT160" s="16" t="s">
        <v>122</v>
      </c>
      <c r="AU160" s="16" t="s">
        <v>79</v>
      </c>
      <c r="AY160" s="16" t="s">
        <v>120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77</v>
      </c>
      <c r="BK160" s="183">
        <f>ROUND(I160*H160,2)</f>
        <v>0</v>
      </c>
      <c r="BL160" s="16" t="s">
        <v>126</v>
      </c>
      <c r="BM160" s="16" t="s">
        <v>249</v>
      </c>
    </row>
    <row r="161" spans="2:65" s="11" customFormat="1">
      <c r="B161" s="184"/>
      <c r="C161" s="185"/>
      <c r="D161" s="186" t="s">
        <v>128</v>
      </c>
      <c r="E161" s="187" t="s">
        <v>1</v>
      </c>
      <c r="F161" s="188" t="s">
        <v>237</v>
      </c>
      <c r="G161" s="185"/>
      <c r="H161" s="187" t="s">
        <v>1</v>
      </c>
      <c r="I161" s="189"/>
      <c r="J161" s="185"/>
      <c r="K161" s="185"/>
      <c r="L161" s="190"/>
      <c r="M161" s="191"/>
      <c r="N161" s="192"/>
      <c r="O161" s="192"/>
      <c r="P161" s="192"/>
      <c r="Q161" s="192"/>
      <c r="R161" s="192"/>
      <c r="S161" s="192"/>
      <c r="T161" s="193"/>
      <c r="AT161" s="194" t="s">
        <v>128</v>
      </c>
      <c r="AU161" s="194" t="s">
        <v>79</v>
      </c>
      <c r="AV161" s="11" t="s">
        <v>77</v>
      </c>
      <c r="AW161" s="11" t="s">
        <v>32</v>
      </c>
      <c r="AX161" s="11" t="s">
        <v>69</v>
      </c>
      <c r="AY161" s="194" t="s">
        <v>120</v>
      </c>
    </row>
    <row r="162" spans="2:65" s="12" customFormat="1">
      <c r="B162" s="195"/>
      <c r="C162" s="196"/>
      <c r="D162" s="186" t="s">
        <v>128</v>
      </c>
      <c r="E162" s="197" t="s">
        <v>1</v>
      </c>
      <c r="F162" s="198" t="s">
        <v>245</v>
      </c>
      <c r="G162" s="196"/>
      <c r="H162" s="199">
        <v>194.3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128</v>
      </c>
      <c r="AU162" s="205" t="s">
        <v>79</v>
      </c>
      <c r="AV162" s="12" t="s">
        <v>79</v>
      </c>
      <c r="AW162" s="12" t="s">
        <v>32</v>
      </c>
      <c r="AX162" s="12" t="s">
        <v>77</v>
      </c>
      <c r="AY162" s="205" t="s">
        <v>120</v>
      </c>
    </row>
    <row r="163" spans="2:65" s="10" customFormat="1" ht="22.9" customHeight="1">
      <c r="B163" s="157"/>
      <c r="C163" s="158"/>
      <c r="D163" s="159" t="s">
        <v>68</v>
      </c>
      <c r="E163" s="171" t="s">
        <v>137</v>
      </c>
      <c r="F163" s="171" t="s">
        <v>250</v>
      </c>
      <c r="G163" s="158"/>
      <c r="H163" s="158"/>
      <c r="I163" s="161"/>
      <c r="J163" s="172">
        <f>BK163</f>
        <v>0</v>
      </c>
      <c r="K163" s="158"/>
      <c r="L163" s="163"/>
      <c r="M163" s="164"/>
      <c r="N163" s="165"/>
      <c r="O163" s="165"/>
      <c r="P163" s="166">
        <f>SUM(P164:P241)</f>
        <v>0</v>
      </c>
      <c r="Q163" s="165"/>
      <c r="R163" s="166">
        <f>SUM(R164:R241)</f>
        <v>79.525719000000009</v>
      </c>
      <c r="S163" s="165"/>
      <c r="T163" s="167">
        <f>SUM(T164:T241)</f>
        <v>0</v>
      </c>
      <c r="AR163" s="168" t="s">
        <v>77</v>
      </c>
      <c r="AT163" s="169" t="s">
        <v>68</v>
      </c>
      <c r="AU163" s="169" t="s">
        <v>77</v>
      </c>
      <c r="AY163" s="168" t="s">
        <v>120</v>
      </c>
      <c r="BK163" s="170">
        <f>SUM(BK164:BK241)</f>
        <v>0</v>
      </c>
    </row>
    <row r="164" spans="2:65" s="1" customFormat="1" ht="16.5" customHeight="1">
      <c r="B164" s="33"/>
      <c r="C164" s="173" t="s">
        <v>7</v>
      </c>
      <c r="D164" s="173" t="s">
        <v>122</v>
      </c>
      <c r="E164" s="174" t="s">
        <v>251</v>
      </c>
      <c r="F164" s="175" t="s">
        <v>252</v>
      </c>
      <c r="G164" s="176" t="s">
        <v>253</v>
      </c>
      <c r="H164" s="177">
        <v>22</v>
      </c>
      <c r="I164" s="178"/>
      <c r="J164" s="177">
        <f>ROUND(I164*H164,2)</f>
        <v>0</v>
      </c>
      <c r="K164" s="175" t="s">
        <v>134</v>
      </c>
      <c r="L164" s="37"/>
      <c r="M164" s="179" t="s">
        <v>1</v>
      </c>
      <c r="N164" s="180" t="s">
        <v>40</v>
      </c>
      <c r="O164" s="59"/>
      <c r="P164" s="181">
        <f>O164*H164</f>
        <v>0</v>
      </c>
      <c r="Q164" s="181">
        <v>7.0200000000000002E-3</v>
      </c>
      <c r="R164" s="181">
        <f>Q164*H164</f>
        <v>0.15443999999999999</v>
      </c>
      <c r="S164" s="181">
        <v>0</v>
      </c>
      <c r="T164" s="182">
        <f>S164*H164</f>
        <v>0</v>
      </c>
      <c r="AR164" s="16" t="s">
        <v>126</v>
      </c>
      <c r="AT164" s="16" t="s">
        <v>122</v>
      </c>
      <c r="AU164" s="16" t="s">
        <v>79</v>
      </c>
      <c r="AY164" s="16" t="s">
        <v>120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77</v>
      </c>
      <c r="BK164" s="183">
        <f>ROUND(I164*H164,2)</f>
        <v>0</v>
      </c>
      <c r="BL164" s="16" t="s">
        <v>126</v>
      </c>
      <c r="BM164" s="16" t="s">
        <v>254</v>
      </c>
    </row>
    <row r="165" spans="2:65" s="11" customFormat="1">
      <c r="B165" s="184"/>
      <c r="C165" s="185"/>
      <c r="D165" s="186" t="s">
        <v>128</v>
      </c>
      <c r="E165" s="187" t="s">
        <v>1</v>
      </c>
      <c r="F165" s="188" t="s">
        <v>255</v>
      </c>
      <c r="G165" s="185"/>
      <c r="H165" s="187" t="s">
        <v>1</v>
      </c>
      <c r="I165" s="189"/>
      <c r="J165" s="185"/>
      <c r="K165" s="185"/>
      <c r="L165" s="190"/>
      <c r="M165" s="191"/>
      <c r="N165" s="192"/>
      <c r="O165" s="192"/>
      <c r="P165" s="192"/>
      <c r="Q165" s="192"/>
      <c r="R165" s="192"/>
      <c r="S165" s="192"/>
      <c r="T165" s="193"/>
      <c r="AT165" s="194" t="s">
        <v>128</v>
      </c>
      <c r="AU165" s="194" t="s">
        <v>79</v>
      </c>
      <c r="AV165" s="11" t="s">
        <v>77</v>
      </c>
      <c r="AW165" s="11" t="s">
        <v>32</v>
      </c>
      <c r="AX165" s="11" t="s">
        <v>69</v>
      </c>
      <c r="AY165" s="194" t="s">
        <v>120</v>
      </c>
    </row>
    <row r="166" spans="2:65" s="12" customFormat="1">
      <c r="B166" s="195"/>
      <c r="C166" s="196"/>
      <c r="D166" s="186" t="s">
        <v>128</v>
      </c>
      <c r="E166" s="197" t="s">
        <v>1</v>
      </c>
      <c r="F166" s="198" t="s">
        <v>256</v>
      </c>
      <c r="G166" s="196"/>
      <c r="H166" s="199">
        <v>22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128</v>
      </c>
      <c r="AU166" s="205" t="s">
        <v>79</v>
      </c>
      <c r="AV166" s="12" t="s">
        <v>79</v>
      </c>
      <c r="AW166" s="12" t="s">
        <v>32</v>
      </c>
      <c r="AX166" s="12" t="s">
        <v>77</v>
      </c>
      <c r="AY166" s="205" t="s">
        <v>120</v>
      </c>
    </row>
    <row r="167" spans="2:65" s="1" customFormat="1" ht="16.5" customHeight="1">
      <c r="B167" s="33"/>
      <c r="C167" s="228" t="s">
        <v>257</v>
      </c>
      <c r="D167" s="228" t="s">
        <v>209</v>
      </c>
      <c r="E167" s="229" t="s">
        <v>258</v>
      </c>
      <c r="F167" s="230" t="s">
        <v>259</v>
      </c>
      <c r="G167" s="231" t="s">
        <v>253</v>
      </c>
      <c r="H167" s="232">
        <v>22</v>
      </c>
      <c r="I167" s="233"/>
      <c r="J167" s="232">
        <f>ROUND(I167*H167,2)</f>
        <v>0</v>
      </c>
      <c r="K167" s="230" t="s">
        <v>134</v>
      </c>
      <c r="L167" s="234"/>
      <c r="M167" s="235" t="s">
        <v>1</v>
      </c>
      <c r="N167" s="236" t="s">
        <v>40</v>
      </c>
      <c r="O167" s="59"/>
      <c r="P167" s="181">
        <f>O167*H167</f>
        <v>0</v>
      </c>
      <c r="Q167" s="181">
        <v>4.7999999999999996E-3</v>
      </c>
      <c r="R167" s="181">
        <f>Q167*H167</f>
        <v>0.10559999999999999</v>
      </c>
      <c r="S167" s="181">
        <v>0</v>
      </c>
      <c r="T167" s="182">
        <f>S167*H167</f>
        <v>0</v>
      </c>
      <c r="AR167" s="16" t="s">
        <v>176</v>
      </c>
      <c r="AT167" s="16" t="s">
        <v>209</v>
      </c>
      <c r="AU167" s="16" t="s">
        <v>79</v>
      </c>
      <c r="AY167" s="16" t="s">
        <v>120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77</v>
      </c>
      <c r="BK167" s="183">
        <f>ROUND(I167*H167,2)</f>
        <v>0</v>
      </c>
      <c r="BL167" s="16" t="s">
        <v>126</v>
      </c>
      <c r="BM167" s="16" t="s">
        <v>260</v>
      </c>
    </row>
    <row r="168" spans="2:65" s="11" customFormat="1">
      <c r="B168" s="184"/>
      <c r="C168" s="185"/>
      <c r="D168" s="186" t="s">
        <v>128</v>
      </c>
      <c r="E168" s="187" t="s">
        <v>1</v>
      </c>
      <c r="F168" s="188" t="s">
        <v>261</v>
      </c>
      <c r="G168" s="185"/>
      <c r="H168" s="187" t="s">
        <v>1</v>
      </c>
      <c r="I168" s="189"/>
      <c r="J168" s="185"/>
      <c r="K168" s="185"/>
      <c r="L168" s="190"/>
      <c r="M168" s="191"/>
      <c r="N168" s="192"/>
      <c r="O168" s="192"/>
      <c r="P168" s="192"/>
      <c r="Q168" s="192"/>
      <c r="R168" s="192"/>
      <c r="S168" s="192"/>
      <c r="T168" s="193"/>
      <c r="AT168" s="194" t="s">
        <v>128</v>
      </c>
      <c r="AU168" s="194" t="s">
        <v>79</v>
      </c>
      <c r="AV168" s="11" t="s">
        <v>77</v>
      </c>
      <c r="AW168" s="11" t="s">
        <v>32</v>
      </c>
      <c r="AX168" s="11" t="s">
        <v>69</v>
      </c>
      <c r="AY168" s="194" t="s">
        <v>120</v>
      </c>
    </row>
    <row r="169" spans="2:65" s="12" customFormat="1">
      <c r="B169" s="195"/>
      <c r="C169" s="196"/>
      <c r="D169" s="186" t="s">
        <v>128</v>
      </c>
      <c r="E169" s="197" t="s">
        <v>1</v>
      </c>
      <c r="F169" s="198" t="s">
        <v>256</v>
      </c>
      <c r="G169" s="196"/>
      <c r="H169" s="199">
        <v>22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128</v>
      </c>
      <c r="AU169" s="205" t="s">
        <v>79</v>
      </c>
      <c r="AV169" s="12" t="s">
        <v>79</v>
      </c>
      <c r="AW169" s="12" t="s">
        <v>32</v>
      </c>
      <c r="AX169" s="12" t="s">
        <v>77</v>
      </c>
      <c r="AY169" s="205" t="s">
        <v>120</v>
      </c>
    </row>
    <row r="170" spans="2:65" s="1" customFormat="1" ht="16.5" customHeight="1">
      <c r="B170" s="33"/>
      <c r="C170" s="173" t="s">
        <v>262</v>
      </c>
      <c r="D170" s="173" t="s">
        <v>122</v>
      </c>
      <c r="E170" s="174" t="s">
        <v>263</v>
      </c>
      <c r="F170" s="175" t="s">
        <v>264</v>
      </c>
      <c r="G170" s="176" t="s">
        <v>265</v>
      </c>
      <c r="H170" s="177">
        <v>51.5</v>
      </c>
      <c r="I170" s="178"/>
      <c r="J170" s="177">
        <f>ROUND(I170*H170,2)</f>
        <v>0</v>
      </c>
      <c r="K170" s="175" t="s">
        <v>134</v>
      </c>
      <c r="L170" s="37"/>
      <c r="M170" s="179" t="s">
        <v>1</v>
      </c>
      <c r="N170" s="180" t="s">
        <v>40</v>
      </c>
      <c r="O170" s="59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AR170" s="16" t="s">
        <v>126</v>
      </c>
      <c r="AT170" s="16" t="s">
        <v>122</v>
      </c>
      <c r="AU170" s="16" t="s">
        <v>79</v>
      </c>
      <c r="AY170" s="16" t="s">
        <v>120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77</v>
      </c>
      <c r="BK170" s="183">
        <f>ROUND(I170*H170,2)</f>
        <v>0</v>
      </c>
      <c r="BL170" s="16" t="s">
        <v>126</v>
      </c>
      <c r="BM170" s="16" t="s">
        <v>266</v>
      </c>
    </row>
    <row r="171" spans="2:65" s="12" customFormat="1">
      <c r="B171" s="195"/>
      <c r="C171" s="196"/>
      <c r="D171" s="186" t="s">
        <v>128</v>
      </c>
      <c r="E171" s="197" t="s">
        <v>1</v>
      </c>
      <c r="F171" s="198" t="s">
        <v>267</v>
      </c>
      <c r="G171" s="196"/>
      <c r="H171" s="199">
        <v>51.5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128</v>
      </c>
      <c r="AU171" s="205" t="s">
        <v>79</v>
      </c>
      <c r="AV171" s="12" t="s">
        <v>79</v>
      </c>
      <c r="AW171" s="12" t="s">
        <v>32</v>
      </c>
      <c r="AX171" s="12" t="s">
        <v>77</v>
      </c>
      <c r="AY171" s="205" t="s">
        <v>120</v>
      </c>
    </row>
    <row r="172" spans="2:65" s="1" customFormat="1" ht="22.5" customHeight="1">
      <c r="B172" s="33"/>
      <c r="C172" s="228" t="s">
        <v>268</v>
      </c>
      <c r="D172" s="228" t="s">
        <v>209</v>
      </c>
      <c r="E172" s="229" t="s">
        <v>269</v>
      </c>
      <c r="F172" s="230" t="s">
        <v>270</v>
      </c>
      <c r="G172" s="231" t="s">
        <v>265</v>
      </c>
      <c r="H172" s="232">
        <v>51.5</v>
      </c>
      <c r="I172" s="233"/>
      <c r="J172" s="232">
        <f>ROUND(I172*H172,2)</f>
        <v>0</v>
      </c>
      <c r="K172" s="230" t="s">
        <v>1</v>
      </c>
      <c r="L172" s="234"/>
      <c r="M172" s="235" t="s">
        <v>1</v>
      </c>
      <c r="N172" s="236" t="s">
        <v>40</v>
      </c>
      <c r="O172" s="59"/>
      <c r="P172" s="181">
        <f>O172*H172</f>
        <v>0</v>
      </c>
      <c r="Q172" s="181">
        <v>6.0999999999999999E-2</v>
      </c>
      <c r="R172" s="181">
        <f>Q172*H172</f>
        <v>3.1414999999999997</v>
      </c>
      <c r="S172" s="181">
        <v>0</v>
      </c>
      <c r="T172" s="182">
        <f>S172*H172</f>
        <v>0</v>
      </c>
      <c r="AR172" s="16" t="s">
        <v>176</v>
      </c>
      <c r="AT172" s="16" t="s">
        <v>209</v>
      </c>
      <c r="AU172" s="16" t="s">
        <v>79</v>
      </c>
      <c r="AY172" s="16" t="s">
        <v>120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77</v>
      </c>
      <c r="BK172" s="183">
        <f>ROUND(I172*H172,2)</f>
        <v>0</v>
      </c>
      <c r="BL172" s="16" t="s">
        <v>126</v>
      </c>
      <c r="BM172" s="16" t="s">
        <v>271</v>
      </c>
    </row>
    <row r="173" spans="2:65" s="11" customFormat="1">
      <c r="B173" s="184"/>
      <c r="C173" s="185"/>
      <c r="D173" s="186" t="s">
        <v>128</v>
      </c>
      <c r="E173" s="187" t="s">
        <v>1</v>
      </c>
      <c r="F173" s="188" t="s">
        <v>272</v>
      </c>
      <c r="G173" s="185"/>
      <c r="H173" s="187" t="s">
        <v>1</v>
      </c>
      <c r="I173" s="189"/>
      <c r="J173" s="185"/>
      <c r="K173" s="185"/>
      <c r="L173" s="190"/>
      <c r="M173" s="191"/>
      <c r="N173" s="192"/>
      <c r="O173" s="192"/>
      <c r="P173" s="192"/>
      <c r="Q173" s="192"/>
      <c r="R173" s="192"/>
      <c r="S173" s="192"/>
      <c r="T173" s="193"/>
      <c r="AT173" s="194" t="s">
        <v>128</v>
      </c>
      <c r="AU173" s="194" t="s">
        <v>79</v>
      </c>
      <c r="AV173" s="11" t="s">
        <v>77</v>
      </c>
      <c r="AW173" s="11" t="s">
        <v>32</v>
      </c>
      <c r="AX173" s="11" t="s">
        <v>69</v>
      </c>
      <c r="AY173" s="194" t="s">
        <v>120</v>
      </c>
    </row>
    <row r="174" spans="2:65" s="12" customFormat="1">
      <c r="B174" s="195"/>
      <c r="C174" s="196"/>
      <c r="D174" s="186" t="s">
        <v>128</v>
      </c>
      <c r="E174" s="197" t="s">
        <v>1</v>
      </c>
      <c r="F174" s="198" t="s">
        <v>267</v>
      </c>
      <c r="G174" s="196"/>
      <c r="H174" s="199">
        <v>51.5</v>
      </c>
      <c r="I174" s="200"/>
      <c r="J174" s="196"/>
      <c r="K174" s="196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128</v>
      </c>
      <c r="AU174" s="205" t="s">
        <v>79</v>
      </c>
      <c r="AV174" s="12" t="s">
        <v>79</v>
      </c>
      <c r="AW174" s="12" t="s">
        <v>32</v>
      </c>
      <c r="AX174" s="12" t="s">
        <v>77</v>
      </c>
      <c r="AY174" s="205" t="s">
        <v>120</v>
      </c>
    </row>
    <row r="175" spans="2:65" s="1" customFormat="1" ht="16.5" customHeight="1">
      <c r="B175" s="33"/>
      <c r="C175" s="173" t="s">
        <v>273</v>
      </c>
      <c r="D175" s="173" t="s">
        <v>122</v>
      </c>
      <c r="E175" s="174" t="s">
        <v>274</v>
      </c>
      <c r="F175" s="175" t="s">
        <v>275</v>
      </c>
      <c r="G175" s="176" t="s">
        <v>133</v>
      </c>
      <c r="H175" s="177">
        <v>107.1</v>
      </c>
      <c r="I175" s="178"/>
      <c r="J175" s="177">
        <f>ROUND(I175*H175,2)</f>
        <v>0</v>
      </c>
      <c r="K175" s="175" t="s">
        <v>134</v>
      </c>
      <c r="L175" s="37"/>
      <c r="M175" s="179" t="s">
        <v>1</v>
      </c>
      <c r="N175" s="180" t="s">
        <v>40</v>
      </c>
      <c r="O175" s="59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AR175" s="16" t="s">
        <v>126</v>
      </c>
      <c r="AT175" s="16" t="s">
        <v>122</v>
      </c>
      <c r="AU175" s="16" t="s">
        <v>79</v>
      </c>
      <c r="AY175" s="16" t="s">
        <v>120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77</v>
      </c>
      <c r="BK175" s="183">
        <f>ROUND(I175*H175,2)</f>
        <v>0</v>
      </c>
      <c r="BL175" s="16" t="s">
        <v>126</v>
      </c>
      <c r="BM175" s="16" t="s">
        <v>276</v>
      </c>
    </row>
    <row r="176" spans="2:65" s="11" customFormat="1">
      <c r="B176" s="184"/>
      <c r="C176" s="185"/>
      <c r="D176" s="186" t="s">
        <v>128</v>
      </c>
      <c r="E176" s="187" t="s">
        <v>1</v>
      </c>
      <c r="F176" s="188" t="s">
        <v>277</v>
      </c>
      <c r="G176" s="185"/>
      <c r="H176" s="187" t="s">
        <v>1</v>
      </c>
      <c r="I176" s="189"/>
      <c r="J176" s="185"/>
      <c r="K176" s="185"/>
      <c r="L176" s="190"/>
      <c r="M176" s="191"/>
      <c r="N176" s="192"/>
      <c r="O176" s="192"/>
      <c r="P176" s="192"/>
      <c r="Q176" s="192"/>
      <c r="R176" s="192"/>
      <c r="S176" s="192"/>
      <c r="T176" s="193"/>
      <c r="AT176" s="194" t="s">
        <v>128</v>
      </c>
      <c r="AU176" s="194" t="s">
        <v>79</v>
      </c>
      <c r="AV176" s="11" t="s">
        <v>77</v>
      </c>
      <c r="AW176" s="11" t="s">
        <v>32</v>
      </c>
      <c r="AX176" s="11" t="s">
        <v>69</v>
      </c>
      <c r="AY176" s="194" t="s">
        <v>120</v>
      </c>
    </row>
    <row r="177" spans="2:65" s="12" customFormat="1">
      <c r="B177" s="195"/>
      <c r="C177" s="196"/>
      <c r="D177" s="186" t="s">
        <v>128</v>
      </c>
      <c r="E177" s="197" t="s">
        <v>1</v>
      </c>
      <c r="F177" s="198" t="s">
        <v>278</v>
      </c>
      <c r="G177" s="196"/>
      <c r="H177" s="199">
        <v>7.8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128</v>
      </c>
      <c r="AU177" s="205" t="s">
        <v>79</v>
      </c>
      <c r="AV177" s="12" t="s">
        <v>79</v>
      </c>
      <c r="AW177" s="12" t="s">
        <v>32</v>
      </c>
      <c r="AX177" s="12" t="s">
        <v>69</v>
      </c>
      <c r="AY177" s="205" t="s">
        <v>120</v>
      </c>
    </row>
    <row r="178" spans="2:65" s="11" customFormat="1">
      <c r="B178" s="184"/>
      <c r="C178" s="185"/>
      <c r="D178" s="186" t="s">
        <v>128</v>
      </c>
      <c r="E178" s="187" t="s">
        <v>1</v>
      </c>
      <c r="F178" s="188" t="s">
        <v>279</v>
      </c>
      <c r="G178" s="185"/>
      <c r="H178" s="187" t="s">
        <v>1</v>
      </c>
      <c r="I178" s="189"/>
      <c r="J178" s="185"/>
      <c r="K178" s="185"/>
      <c r="L178" s="190"/>
      <c r="M178" s="191"/>
      <c r="N178" s="192"/>
      <c r="O178" s="192"/>
      <c r="P178" s="192"/>
      <c r="Q178" s="192"/>
      <c r="R178" s="192"/>
      <c r="S178" s="192"/>
      <c r="T178" s="193"/>
      <c r="AT178" s="194" t="s">
        <v>128</v>
      </c>
      <c r="AU178" s="194" t="s">
        <v>79</v>
      </c>
      <c r="AV178" s="11" t="s">
        <v>77</v>
      </c>
      <c r="AW178" s="11" t="s">
        <v>32</v>
      </c>
      <c r="AX178" s="11" t="s">
        <v>69</v>
      </c>
      <c r="AY178" s="194" t="s">
        <v>120</v>
      </c>
    </row>
    <row r="179" spans="2:65" s="12" customFormat="1">
      <c r="B179" s="195"/>
      <c r="C179" s="196"/>
      <c r="D179" s="186" t="s">
        <v>128</v>
      </c>
      <c r="E179" s="197" t="s">
        <v>1</v>
      </c>
      <c r="F179" s="198" t="s">
        <v>280</v>
      </c>
      <c r="G179" s="196"/>
      <c r="H179" s="199">
        <v>1.3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128</v>
      </c>
      <c r="AU179" s="205" t="s">
        <v>79</v>
      </c>
      <c r="AV179" s="12" t="s">
        <v>79</v>
      </c>
      <c r="AW179" s="12" t="s">
        <v>32</v>
      </c>
      <c r="AX179" s="12" t="s">
        <v>69</v>
      </c>
      <c r="AY179" s="205" t="s">
        <v>120</v>
      </c>
    </row>
    <row r="180" spans="2:65" s="11" customFormat="1">
      <c r="B180" s="184"/>
      <c r="C180" s="185"/>
      <c r="D180" s="186" t="s">
        <v>128</v>
      </c>
      <c r="E180" s="187" t="s">
        <v>1</v>
      </c>
      <c r="F180" s="188" t="s">
        <v>281</v>
      </c>
      <c r="G180" s="185"/>
      <c r="H180" s="187" t="s">
        <v>1</v>
      </c>
      <c r="I180" s="189"/>
      <c r="J180" s="185"/>
      <c r="K180" s="185"/>
      <c r="L180" s="190"/>
      <c r="M180" s="191"/>
      <c r="N180" s="192"/>
      <c r="O180" s="192"/>
      <c r="P180" s="192"/>
      <c r="Q180" s="192"/>
      <c r="R180" s="192"/>
      <c r="S180" s="192"/>
      <c r="T180" s="193"/>
      <c r="AT180" s="194" t="s">
        <v>128</v>
      </c>
      <c r="AU180" s="194" t="s">
        <v>79</v>
      </c>
      <c r="AV180" s="11" t="s">
        <v>77</v>
      </c>
      <c r="AW180" s="11" t="s">
        <v>32</v>
      </c>
      <c r="AX180" s="11" t="s">
        <v>69</v>
      </c>
      <c r="AY180" s="194" t="s">
        <v>120</v>
      </c>
    </row>
    <row r="181" spans="2:65" s="12" customFormat="1">
      <c r="B181" s="195"/>
      <c r="C181" s="196"/>
      <c r="D181" s="186" t="s">
        <v>128</v>
      </c>
      <c r="E181" s="197" t="s">
        <v>1</v>
      </c>
      <c r="F181" s="198" t="s">
        <v>282</v>
      </c>
      <c r="G181" s="196"/>
      <c r="H181" s="199">
        <v>22.5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128</v>
      </c>
      <c r="AU181" s="205" t="s">
        <v>79</v>
      </c>
      <c r="AV181" s="12" t="s">
        <v>79</v>
      </c>
      <c r="AW181" s="12" t="s">
        <v>32</v>
      </c>
      <c r="AX181" s="12" t="s">
        <v>69</v>
      </c>
      <c r="AY181" s="205" t="s">
        <v>120</v>
      </c>
    </row>
    <row r="182" spans="2:65" s="11" customFormat="1">
      <c r="B182" s="184"/>
      <c r="C182" s="185"/>
      <c r="D182" s="186" t="s">
        <v>128</v>
      </c>
      <c r="E182" s="187" t="s">
        <v>1</v>
      </c>
      <c r="F182" s="188" t="s">
        <v>283</v>
      </c>
      <c r="G182" s="185"/>
      <c r="H182" s="187" t="s">
        <v>1</v>
      </c>
      <c r="I182" s="189"/>
      <c r="J182" s="185"/>
      <c r="K182" s="185"/>
      <c r="L182" s="190"/>
      <c r="M182" s="191"/>
      <c r="N182" s="192"/>
      <c r="O182" s="192"/>
      <c r="P182" s="192"/>
      <c r="Q182" s="192"/>
      <c r="R182" s="192"/>
      <c r="S182" s="192"/>
      <c r="T182" s="193"/>
      <c r="AT182" s="194" t="s">
        <v>128</v>
      </c>
      <c r="AU182" s="194" t="s">
        <v>79</v>
      </c>
      <c r="AV182" s="11" t="s">
        <v>77</v>
      </c>
      <c r="AW182" s="11" t="s">
        <v>32</v>
      </c>
      <c r="AX182" s="11" t="s">
        <v>69</v>
      </c>
      <c r="AY182" s="194" t="s">
        <v>120</v>
      </c>
    </row>
    <row r="183" spans="2:65" s="12" customFormat="1">
      <c r="B183" s="195"/>
      <c r="C183" s="196"/>
      <c r="D183" s="186" t="s">
        <v>128</v>
      </c>
      <c r="E183" s="197" t="s">
        <v>1</v>
      </c>
      <c r="F183" s="198" t="s">
        <v>284</v>
      </c>
      <c r="G183" s="196"/>
      <c r="H183" s="199">
        <v>13.5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128</v>
      </c>
      <c r="AU183" s="205" t="s">
        <v>79</v>
      </c>
      <c r="AV183" s="12" t="s">
        <v>79</v>
      </c>
      <c r="AW183" s="12" t="s">
        <v>32</v>
      </c>
      <c r="AX183" s="12" t="s">
        <v>69</v>
      </c>
      <c r="AY183" s="205" t="s">
        <v>120</v>
      </c>
    </row>
    <row r="184" spans="2:65" s="11" customFormat="1">
      <c r="B184" s="184"/>
      <c r="C184" s="185"/>
      <c r="D184" s="186" t="s">
        <v>128</v>
      </c>
      <c r="E184" s="187" t="s">
        <v>1</v>
      </c>
      <c r="F184" s="188" t="s">
        <v>285</v>
      </c>
      <c r="G184" s="185"/>
      <c r="H184" s="187" t="s">
        <v>1</v>
      </c>
      <c r="I184" s="189"/>
      <c r="J184" s="185"/>
      <c r="K184" s="185"/>
      <c r="L184" s="190"/>
      <c r="M184" s="191"/>
      <c r="N184" s="192"/>
      <c r="O184" s="192"/>
      <c r="P184" s="192"/>
      <c r="Q184" s="192"/>
      <c r="R184" s="192"/>
      <c r="S184" s="192"/>
      <c r="T184" s="193"/>
      <c r="AT184" s="194" t="s">
        <v>128</v>
      </c>
      <c r="AU184" s="194" t="s">
        <v>79</v>
      </c>
      <c r="AV184" s="11" t="s">
        <v>77</v>
      </c>
      <c r="AW184" s="11" t="s">
        <v>32</v>
      </c>
      <c r="AX184" s="11" t="s">
        <v>69</v>
      </c>
      <c r="AY184" s="194" t="s">
        <v>120</v>
      </c>
    </row>
    <row r="185" spans="2:65" s="12" customFormat="1">
      <c r="B185" s="195"/>
      <c r="C185" s="196"/>
      <c r="D185" s="186" t="s">
        <v>128</v>
      </c>
      <c r="E185" s="197" t="s">
        <v>1</v>
      </c>
      <c r="F185" s="198" t="s">
        <v>286</v>
      </c>
      <c r="G185" s="196"/>
      <c r="H185" s="199">
        <v>39.799999999999997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128</v>
      </c>
      <c r="AU185" s="205" t="s">
        <v>79</v>
      </c>
      <c r="AV185" s="12" t="s">
        <v>79</v>
      </c>
      <c r="AW185" s="12" t="s">
        <v>32</v>
      </c>
      <c r="AX185" s="12" t="s">
        <v>69</v>
      </c>
      <c r="AY185" s="205" t="s">
        <v>120</v>
      </c>
    </row>
    <row r="186" spans="2:65" s="11" customFormat="1">
      <c r="B186" s="184"/>
      <c r="C186" s="185"/>
      <c r="D186" s="186" t="s">
        <v>128</v>
      </c>
      <c r="E186" s="187" t="s">
        <v>1</v>
      </c>
      <c r="F186" s="188" t="s">
        <v>287</v>
      </c>
      <c r="G186" s="185"/>
      <c r="H186" s="187" t="s">
        <v>1</v>
      </c>
      <c r="I186" s="189"/>
      <c r="J186" s="185"/>
      <c r="K186" s="185"/>
      <c r="L186" s="190"/>
      <c r="M186" s="191"/>
      <c r="N186" s="192"/>
      <c r="O186" s="192"/>
      <c r="P186" s="192"/>
      <c r="Q186" s="192"/>
      <c r="R186" s="192"/>
      <c r="S186" s="192"/>
      <c r="T186" s="193"/>
      <c r="AT186" s="194" t="s">
        <v>128</v>
      </c>
      <c r="AU186" s="194" t="s">
        <v>79</v>
      </c>
      <c r="AV186" s="11" t="s">
        <v>77</v>
      </c>
      <c r="AW186" s="11" t="s">
        <v>32</v>
      </c>
      <c r="AX186" s="11" t="s">
        <v>69</v>
      </c>
      <c r="AY186" s="194" t="s">
        <v>120</v>
      </c>
    </row>
    <row r="187" spans="2:65" s="12" customFormat="1">
      <c r="B187" s="195"/>
      <c r="C187" s="196"/>
      <c r="D187" s="186" t="s">
        <v>128</v>
      </c>
      <c r="E187" s="197" t="s">
        <v>1</v>
      </c>
      <c r="F187" s="198" t="s">
        <v>288</v>
      </c>
      <c r="G187" s="196"/>
      <c r="H187" s="199">
        <v>11.3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128</v>
      </c>
      <c r="AU187" s="205" t="s">
        <v>79</v>
      </c>
      <c r="AV187" s="12" t="s">
        <v>79</v>
      </c>
      <c r="AW187" s="12" t="s">
        <v>32</v>
      </c>
      <c r="AX187" s="12" t="s">
        <v>69</v>
      </c>
      <c r="AY187" s="205" t="s">
        <v>120</v>
      </c>
    </row>
    <row r="188" spans="2:65" s="11" customFormat="1">
      <c r="B188" s="184"/>
      <c r="C188" s="185"/>
      <c r="D188" s="186" t="s">
        <v>128</v>
      </c>
      <c r="E188" s="187" t="s">
        <v>1</v>
      </c>
      <c r="F188" s="188" t="s">
        <v>289</v>
      </c>
      <c r="G188" s="185"/>
      <c r="H188" s="187" t="s">
        <v>1</v>
      </c>
      <c r="I188" s="189"/>
      <c r="J188" s="185"/>
      <c r="K188" s="185"/>
      <c r="L188" s="190"/>
      <c r="M188" s="191"/>
      <c r="N188" s="192"/>
      <c r="O188" s="192"/>
      <c r="P188" s="192"/>
      <c r="Q188" s="192"/>
      <c r="R188" s="192"/>
      <c r="S188" s="192"/>
      <c r="T188" s="193"/>
      <c r="AT188" s="194" t="s">
        <v>128</v>
      </c>
      <c r="AU188" s="194" t="s">
        <v>79</v>
      </c>
      <c r="AV188" s="11" t="s">
        <v>77</v>
      </c>
      <c r="AW188" s="11" t="s">
        <v>32</v>
      </c>
      <c r="AX188" s="11" t="s">
        <v>69</v>
      </c>
      <c r="AY188" s="194" t="s">
        <v>120</v>
      </c>
    </row>
    <row r="189" spans="2:65" s="12" customFormat="1">
      <c r="B189" s="195"/>
      <c r="C189" s="196"/>
      <c r="D189" s="186" t="s">
        <v>128</v>
      </c>
      <c r="E189" s="197" t="s">
        <v>1</v>
      </c>
      <c r="F189" s="198" t="s">
        <v>192</v>
      </c>
      <c r="G189" s="196"/>
      <c r="H189" s="199">
        <v>10.9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128</v>
      </c>
      <c r="AU189" s="205" t="s">
        <v>79</v>
      </c>
      <c r="AV189" s="12" t="s">
        <v>79</v>
      </c>
      <c r="AW189" s="12" t="s">
        <v>32</v>
      </c>
      <c r="AX189" s="12" t="s">
        <v>69</v>
      </c>
      <c r="AY189" s="205" t="s">
        <v>120</v>
      </c>
    </row>
    <row r="190" spans="2:65" s="13" customFormat="1">
      <c r="B190" s="206"/>
      <c r="C190" s="207"/>
      <c r="D190" s="186" t="s">
        <v>128</v>
      </c>
      <c r="E190" s="208" t="s">
        <v>1</v>
      </c>
      <c r="F190" s="209" t="s">
        <v>147</v>
      </c>
      <c r="G190" s="207"/>
      <c r="H190" s="210">
        <v>107.10000000000001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128</v>
      </c>
      <c r="AU190" s="216" t="s">
        <v>79</v>
      </c>
      <c r="AV190" s="13" t="s">
        <v>126</v>
      </c>
      <c r="AW190" s="13" t="s">
        <v>32</v>
      </c>
      <c r="AX190" s="13" t="s">
        <v>77</v>
      </c>
      <c r="AY190" s="216" t="s">
        <v>120</v>
      </c>
    </row>
    <row r="191" spans="2:65" s="1" customFormat="1" ht="16.5" customHeight="1">
      <c r="B191" s="33"/>
      <c r="C191" s="173" t="s">
        <v>290</v>
      </c>
      <c r="D191" s="173" t="s">
        <v>122</v>
      </c>
      <c r="E191" s="174" t="s">
        <v>291</v>
      </c>
      <c r="F191" s="175" t="s">
        <v>292</v>
      </c>
      <c r="G191" s="176" t="s">
        <v>183</v>
      </c>
      <c r="H191" s="177">
        <v>3.7</v>
      </c>
      <c r="I191" s="178"/>
      <c r="J191" s="177">
        <f>ROUND(I191*H191,2)</f>
        <v>0</v>
      </c>
      <c r="K191" s="175" t="s">
        <v>134</v>
      </c>
      <c r="L191" s="37"/>
      <c r="M191" s="179" t="s">
        <v>1</v>
      </c>
      <c r="N191" s="180" t="s">
        <v>40</v>
      </c>
      <c r="O191" s="59"/>
      <c r="P191" s="181">
        <f>O191*H191</f>
        <v>0</v>
      </c>
      <c r="Q191" s="181">
        <v>1.0395099999999999</v>
      </c>
      <c r="R191" s="181">
        <f>Q191*H191</f>
        <v>3.846187</v>
      </c>
      <c r="S191" s="181">
        <v>0</v>
      </c>
      <c r="T191" s="182">
        <f>S191*H191</f>
        <v>0</v>
      </c>
      <c r="AR191" s="16" t="s">
        <v>126</v>
      </c>
      <c r="AT191" s="16" t="s">
        <v>122</v>
      </c>
      <c r="AU191" s="16" t="s">
        <v>79</v>
      </c>
      <c r="AY191" s="16" t="s">
        <v>120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77</v>
      </c>
      <c r="BK191" s="183">
        <f>ROUND(I191*H191,2)</f>
        <v>0</v>
      </c>
      <c r="BL191" s="16" t="s">
        <v>126</v>
      </c>
      <c r="BM191" s="16" t="s">
        <v>293</v>
      </c>
    </row>
    <row r="192" spans="2:65" s="11" customFormat="1">
      <c r="B192" s="184"/>
      <c r="C192" s="185"/>
      <c r="D192" s="186" t="s">
        <v>128</v>
      </c>
      <c r="E192" s="187" t="s">
        <v>1</v>
      </c>
      <c r="F192" s="188" t="s">
        <v>294</v>
      </c>
      <c r="G192" s="185"/>
      <c r="H192" s="187" t="s">
        <v>1</v>
      </c>
      <c r="I192" s="189"/>
      <c r="J192" s="185"/>
      <c r="K192" s="185"/>
      <c r="L192" s="190"/>
      <c r="M192" s="191"/>
      <c r="N192" s="192"/>
      <c r="O192" s="192"/>
      <c r="P192" s="192"/>
      <c r="Q192" s="192"/>
      <c r="R192" s="192"/>
      <c r="S192" s="192"/>
      <c r="T192" s="193"/>
      <c r="AT192" s="194" t="s">
        <v>128</v>
      </c>
      <c r="AU192" s="194" t="s">
        <v>79</v>
      </c>
      <c r="AV192" s="11" t="s">
        <v>77</v>
      </c>
      <c r="AW192" s="11" t="s">
        <v>32</v>
      </c>
      <c r="AX192" s="11" t="s">
        <v>69</v>
      </c>
      <c r="AY192" s="194" t="s">
        <v>120</v>
      </c>
    </row>
    <row r="193" spans="2:65" s="11" customFormat="1">
      <c r="B193" s="184"/>
      <c r="C193" s="185"/>
      <c r="D193" s="186" t="s">
        <v>128</v>
      </c>
      <c r="E193" s="187" t="s">
        <v>1</v>
      </c>
      <c r="F193" s="188" t="s">
        <v>295</v>
      </c>
      <c r="G193" s="185"/>
      <c r="H193" s="187" t="s">
        <v>1</v>
      </c>
      <c r="I193" s="189"/>
      <c r="J193" s="185"/>
      <c r="K193" s="185"/>
      <c r="L193" s="190"/>
      <c r="M193" s="191"/>
      <c r="N193" s="192"/>
      <c r="O193" s="192"/>
      <c r="P193" s="192"/>
      <c r="Q193" s="192"/>
      <c r="R193" s="192"/>
      <c r="S193" s="192"/>
      <c r="T193" s="193"/>
      <c r="AT193" s="194" t="s">
        <v>128</v>
      </c>
      <c r="AU193" s="194" t="s">
        <v>79</v>
      </c>
      <c r="AV193" s="11" t="s">
        <v>77</v>
      </c>
      <c r="AW193" s="11" t="s">
        <v>32</v>
      </c>
      <c r="AX193" s="11" t="s">
        <v>69</v>
      </c>
      <c r="AY193" s="194" t="s">
        <v>120</v>
      </c>
    </row>
    <row r="194" spans="2:65" s="11" customFormat="1">
      <c r="B194" s="184"/>
      <c r="C194" s="185"/>
      <c r="D194" s="186" t="s">
        <v>128</v>
      </c>
      <c r="E194" s="187" t="s">
        <v>1</v>
      </c>
      <c r="F194" s="188" t="s">
        <v>296</v>
      </c>
      <c r="G194" s="185"/>
      <c r="H194" s="187" t="s">
        <v>1</v>
      </c>
      <c r="I194" s="189"/>
      <c r="J194" s="185"/>
      <c r="K194" s="185"/>
      <c r="L194" s="190"/>
      <c r="M194" s="191"/>
      <c r="N194" s="192"/>
      <c r="O194" s="192"/>
      <c r="P194" s="192"/>
      <c r="Q194" s="192"/>
      <c r="R194" s="192"/>
      <c r="S194" s="192"/>
      <c r="T194" s="193"/>
      <c r="AT194" s="194" t="s">
        <v>128</v>
      </c>
      <c r="AU194" s="194" t="s">
        <v>79</v>
      </c>
      <c r="AV194" s="11" t="s">
        <v>77</v>
      </c>
      <c r="AW194" s="11" t="s">
        <v>32</v>
      </c>
      <c r="AX194" s="11" t="s">
        <v>69</v>
      </c>
      <c r="AY194" s="194" t="s">
        <v>120</v>
      </c>
    </row>
    <row r="195" spans="2:65" s="11" customFormat="1">
      <c r="B195" s="184"/>
      <c r="C195" s="185"/>
      <c r="D195" s="186" t="s">
        <v>128</v>
      </c>
      <c r="E195" s="187" t="s">
        <v>1</v>
      </c>
      <c r="F195" s="188" t="s">
        <v>297</v>
      </c>
      <c r="G195" s="185"/>
      <c r="H195" s="187" t="s">
        <v>1</v>
      </c>
      <c r="I195" s="189"/>
      <c r="J195" s="185"/>
      <c r="K195" s="185"/>
      <c r="L195" s="190"/>
      <c r="M195" s="191"/>
      <c r="N195" s="192"/>
      <c r="O195" s="192"/>
      <c r="P195" s="192"/>
      <c r="Q195" s="192"/>
      <c r="R195" s="192"/>
      <c r="S195" s="192"/>
      <c r="T195" s="193"/>
      <c r="AT195" s="194" t="s">
        <v>128</v>
      </c>
      <c r="AU195" s="194" t="s">
        <v>79</v>
      </c>
      <c r="AV195" s="11" t="s">
        <v>77</v>
      </c>
      <c r="AW195" s="11" t="s">
        <v>32</v>
      </c>
      <c r="AX195" s="11" t="s">
        <v>69</v>
      </c>
      <c r="AY195" s="194" t="s">
        <v>120</v>
      </c>
    </row>
    <row r="196" spans="2:65" s="11" customFormat="1">
      <c r="B196" s="184"/>
      <c r="C196" s="185"/>
      <c r="D196" s="186" t="s">
        <v>128</v>
      </c>
      <c r="E196" s="187" t="s">
        <v>1</v>
      </c>
      <c r="F196" s="188" t="s">
        <v>298</v>
      </c>
      <c r="G196" s="185"/>
      <c r="H196" s="187" t="s">
        <v>1</v>
      </c>
      <c r="I196" s="189"/>
      <c r="J196" s="185"/>
      <c r="K196" s="185"/>
      <c r="L196" s="190"/>
      <c r="M196" s="191"/>
      <c r="N196" s="192"/>
      <c r="O196" s="192"/>
      <c r="P196" s="192"/>
      <c r="Q196" s="192"/>
      <c r="R196" s="192"/>
      <c r="S196" s="192"/>
      <c r="T196" s="193"/>
      <c r="AT196" s="194" t="s">
        <v>128</v>
      </c>
      <c r="AU196" s="194" t="s">
        <v>79</v>
      </c>
      <c r="AV196" s="11" t="s">
        <v>77</v>
      </c>
      <c r="AW196" s="11" t="s">
        <v>32</v>
      </c>
      <c r="AX196" s="11" t="s">
        <v>69</v>
      </c>
      <c r="AY196" s="194" t="s">
        <v>120</v>
      </c>
    </row>
    <row r="197" spans="2:65" s="11" customFormat="1">
      <c r="B197" s="184"/>
      <c r="C197" s="185"/>
      <c r="D197" s="186" t="s">
        <v>128</v>
      </c>
      <c r="E197" s="187" t="s">
        <v>1</v>
      </c>
      <c r="F197" s="188" t="s">
        <v>299</v>
      </c>
      <c r="G197" s="185"/>
      <c r="H197" s="187" t="s">
        <v>1</v>
      </c>
      <c r="I197" s="189"/>
      <c r="J197" s="185"/>
      <c r="K197" s="185"/>
      <c r="L197" s="190"/>
      <c r="M197" s="191"/>
      <c r="N197" s="192"/>
      <c r="O197" s="192"/>
      <c r="P197" s="192"/>
      <c r="Q197" s="192"/>
      <c r="R197" s="192"/>
      <c r="S197" s="192"/>
      <c r="T197" s="193"/>
      <c r="AT197" s="194" t="s">
        <v>128</v>
      </c>
      <c r="AU197" s="194" t="s">
        <v>79</v>
      </c>
      <c r="AV197" s="11" t="s">
        <v>77</v>
      </c>
      <c r="AW197" s="11" t="s">
        <v>32</v>
      </c>
      <c r="AX197" s="11" t="s">
        <v>69</v>
      </c>
      <c r="AY197" s="194" t="s">
        <v>120</v>
      </c>
    </row>
    <row r="198" spans="2:65" s="11" customFormat="1">
      <c r="B198" s="184"/>
      <c r="C198" s="185"/>
      <c r="D198" s="186" t="s">
        <v>128</v>
      </c>
      <c r="E198" s="187" t="s">
        <v>1</v>
      </c>
      <c r="F198" s="188" t="s">
        <v>300</v>
      </c>
      <c r="G198" s="185"/>
      <c r="H198" s="187" t="s">
        <v>1</v>
      </c>
      <c r="I198" s="189"/>
      <c r="J198" s="185"/>
      <c r="K198" s="185"/>
      <c r="L198" s="190"/>
      <c r="M198" s="191"/>
      <c r="N198" s="192"/>
      <c r="O198" s="192"/>
      <c r="P198" s="192"/>
      <c r="Q198" s="192"/>
      <c r="R198" s="192"/>
      <c r="S198" s="192"/>
      <c r="T198" s="193"/>
      <c r="AT198" s="194" t="s">
        <v>128</v>
      </c>
      <c r="AU198" s="194" t="s">
        <v>79</v>
      </c>
      <c r="AV198" s="11" t="s">
        <v>77</v>
      </c>
      <c r="AW198" s="11" t="s">
        <v>32</v>
      </c>
      <c r="AX198" s="11" t="s">
        <v>69</v>
      </c>
      <c r="AY198" s="194" t="s">
        <v>120</v>
      </c>
    </row>
    <row r="199" spans="2:65" s="11" customFormat="1">
      <c r="B199" s="184"/>
      <c r="C199" s="185"/>
      <c r="D199" s="186" t="s">
        <v>128</v>
      </c>
      <c r="E199" s="187" t="s">
        <v>1</v>
      </c>
      <c r="F199" s="188" t="s">
        <v>301</v>
      </c>
      <c r="G199" s="185"/>
      <c r="H199" s="187" t="s">
        <v>1</v>
      </c>
      <c r="I199" s="189"/>
      <c r="J199" s="185"/>
      <c r="K199" s="185"/>
      <c r="L199" s="190"/>
      <c r="M199" s="191"/>
      <c r="N199" s="192"/>
      <c r="O199" s="192"/>
      <c r="P199" s="192"/>
      <c r="Q199" s="192"/>
      <c r="R199" s="192"/>
      <c r="S199" s="192"/>
      <c r="T199" s="193"/>
      <c r="AT199" s="194" t="s">
        <v>128</v>
      </c>
      <c r="AU199" s="194" t="s">
        <v>79</v>
      </c>
      <c r="AV199" s="11" t="s">
        <v>77</v>
      </c>
      <c r="AW199" s="11" t="s">
        <v>32</v>
      </c>
      <c r="AX199" s="11" t="s">
        <v>69</v>
      </c>
      <c r="AY199" s="194" t="s">
        <v>120</v>
      </c>
    </row>
    <row r="200" spans="2:65" s="11" customFormat="1">
      <c r="B200" s="184"/>
      <c r="C200" s="185"/>
      <c r="D200" s="186" t="s">
        <v>128</v>
      </c>
      <c r="E200" s="187" t="s">
        <v>1</v>
      </c>
      <c r="F200" s="188" t="s">
        <v>302</v>
      </c>
      <c r="G200" s="185"/>
      <c r="H200" s="187" t="s">
        <v>1</v>
      </c>
      <c r="I200" s="189"/>
      <c r="J200" s="185"/>
      <c r="K200" s="185"/>
      <c r="L200" s="190"/>
      <c r="M200" s="191"/>
      <c r="N200" s="192"/>
      <c r="O200" s="192"/>
      <c r="P200" s="192"/>
      <c r="Q200" s="192"/>
      <c r="R200" s="192"/>
      <c r="S200" s="192"/>
      <c r="T200" s="193"/>
      <c r="AT200" s="194" t="s">
        <v>128</v>
      </c>
      <c r="AU200" s="194" t="s">
        <v>79</v>
      </c>
      <c r="AV200" s="11" t="s">
        <v>77</v>
      </c>
      <c r="AW200" s="11" t="s">
        <v>32</v>
      </c>
      <c r="AX200" s="11" t="s">
        <v>69</v>
      </c>
      <c r="AY200" s="194" t="s">
        <v>120</v>
      </c>
    </row>
    <row r="201" spans="2:65" s="11" customFormat="1">
      <c r="B201" s="184"/>
      <c r="C201" s="185"/>
      <c r="D201" s="186" t="s">
        <v>128</v>
      </c>
      <c r="E201" s="187" t="s">
        <v>1</v>
      </c>
      <c r="F201" s="188" t="s">
        <v>287</v>
      </c>
      <c r="G201" s="185"/>
      <c r="H201" s="187" t="s">
        <v>1</v>
      </c>
      <c r="I201" s="189"/>
      <c r="J201" s="185"/>
      <c r="K201" s="185"/>
      <c r="L201" s="190"/>
      <c r="M201" s="191"/>
      <c r="N201" s="192"/>
      <c r="O201" s="192"/>
      <c r="P201" s="192"/>
      <c r="Q201" s="192"/>
      <c r="R201" s="192"/>
      <c r="S201" s="192"/>
      <c r="T201" s="193"/>
      <c r="AT201" s="194" t="s">
        <v>128</v>
      </c>
      <c r="AU201" s="194" t="s">
        <v>79</v>
      </c>
      <c r="AV201" s="11" t="s">
        <v>77</v>
      </c>
      <c r="AW201" s="11" t="s">
        <v>32</v>
      </c>
      <c r="AX201" s="11" t="s">
        <v>69</v>
      </c>
      <c r="AY201" s="194" t="s">
        <v>120</v>
      </c>
    </row>
    <row r="202" spans="2:65" s="11" customFormat="1">
      <c r="B202" s="184"/>
      <c r="C202" s="185"/>
      <c r="D202" s="186" t="s">
        <v>128</v>
      </c>
      <c r="E202" s="187" t="s">
        <v>1</v>
      </c>
      <c r="F202" s="188" t="s">
        <v>303</v>
      </c>
      <c r="G202" s="185"/>
      <c r="H202" s="187" t="s">
        <v>1</v>
      </c>
      <c r="I202" s="189"/>
      <c r="J202" s="185"/>
      <c r="K202" s="185"/>
      <c r="L202" s="190"/>
      <c r="M202" s="191"/>
      <c r="N202" s="192"/>
      <c r="O202" s="192"/>
      <c r="P202" s="192"/>
      <c r="Q202" s="192"/>
      <c r="R202" s="192"/>
      <c r="S202" s="192"/>
      <c r="T202" s="193"/>
      <c r="AT202" s="194" t="s">
        <v>128</v>
      </c>
      <c r="AU202" s="194" t="s">
        <v>79</v>
      </c>
      <c r="AV202" s="11" t="s">
        <v>77</v>
      </c>
      <c r="AW202" s="11" t="s">
        <v>32</v>
      </c>
      <c r="AX202" s="11" t="s">
        <v>69</v>
      </c>
      <c r="AY202" s="194" t="s">
        <v>120</v>
      </c>
    </row>
    <row r="203" spans="2:65" s="11" customFormat="1">
      <c r="B203" s="184"/>
      <c r="C203" s="185"/>
      <c r="D203" s="186" t="s">
        <v>128</v>
      </c>
      <c r="E203" s="187" t="s">
        <v>1</v>
      </c>
      <c r="F203" s="188" t="s">
        <v>304</v>
      </c>
      <c r="G203" s="185"/>
      <c r="H203" s="187" t="s">
        <v>1</v>
      </c>
      <c r="I203" s="189"/>
      <c r="J203" s="185"/>
      <c r="K203" s="185"/>
      <c r="L203" s="190"/>
      <c r="M203" s="191"/>
      <c r="N203" s="192"/>
      <c r="O203" s="192"/>
      <c r="P203" s="192"/>
      <c r="Q203" s="192"/>
      <c r="R203" s="192"/>
      <c r="S203" s="192"/>
      <c r="T203" s="193"/>
      <c r="AT203" s="194" t="s">
        <v>128</v>
      </c>
      <c r="AU203" s="194" t="s">
        <v>79</v>
      </c>
      <c r="AV203" s="11" t="s">
        <v>77</v>
      </c>
      <c r="AW203" s="11" t="s">
        <v>32</v>
      </c>
      <c r="AX203" s="11" t="s">
        <v>69</v>
      </c>
      <c r="AY203" s="194" t="s">
        <v>120</v>
      </c>
    </row>
    <row r="204" spans="2:65" s="11" customFormat="1">
      <c r="B204" s="184"/>
      <c r="C204" s="185"/>
      <c r="D204" s="186" t="s">
        <v>128</v>
      </c>
      <c r="E204" s="187" t="s">
        <v>1</v>
      </c>
      <c r="F204" s="188" t="s">
        <v>305</v>
      </c>
      <c r="G204" s="185"/>
      <c r="H204" s="187" t="s">
        <v>1</v>
      </c>
      <c r="I204" s="189"/>
      <c r="J204" s="185"/>
      <c r="K204" s="185"/>
      <c r="L204" s="190"/>
      <c r="M204" s="191"/>
      <c r="N204" s="192"/>
      <c r="O204" s="192"/>
      <c r="P204" s="192"/>
      <c r="Q204" s="192"/>
      <c r="R204" s="192"/>
      <c r="S204" s="192"/>
      <c r="T204" s="193"/>
      <c r="AT204" s="194" t="s">
        <v>128</v>
      </c>
      <c r="AU204" s="194" t="s">
        <v>79</v>
      </c>
      <c r="AV204" s="11" t="s">
        <v>77</v>
      </c>
      <c r="AW204" s="11" t="s">
        <v>32</v>
      </c>
      <c r="AX204" s="11" t="s">
        <v>69</v>
      </c>
      <c r="AY204" s="194" t="s">
        <v>120</v>
      </c>
    </row>
    <row r="205" spans="2:65" s="11" customFormat="1">
      <c r="B205" s="184"/>
      <c r="C205" s="185"/>
      <c r="D205" s="186" t="s">
        <v>128</v>
      </c>
      <c r="E205" s="187" t="s">
        <v>1</v>
      </c>
      <c r="F205" s="188" t="s">
        <v>306</v>
      </c>
      <c r="G205" s="185"/>
      <c r="H205" s="187" t="s">
        <v>1</v>
      </c>
      <c r="I205" s="189"/>
      <c r="J205" s="185"/>
      <c r="K205" s="185"/>
      <c r="L205" s="190"/>
      <c r="M205" s="191"/>
      <c r="N205" s="192"/>
      <c r="O205" s="192"/>
      <c r="P205" s="192"/>
      <c r="Q205" s="192"/>
      <c r="R205" s="192"/>
      <c r="S205" s="192"/>
      <c r="T205" s="193"/>
      <c r="AT205" s="194" t="s">
        <v>128</v>
      </c>
      <c r="AU205" s="194" t="s">
        <v>79</v>
      </c>
      <c r="AV205" s="11" t="s">
        <v>77</v>
      </c>
      <c r="AW205" s="11" t="s">
        <v>32</v>
      </c>
      <c r="AX205" s="11" t="s">
        <v>69</v>
      </c>
      <c r="AY205" s="194" t="s">
        <v>120</v>
      </c>
    </row>
    <row r="206" spans="2:65" s="12" customFormat="1">
      <c r="B206" s="195"/>
      <c r="C206" s="196"/>
      <c r="D206" s="186" t="s">
        <v>128</v>
      </c>
      <c r="E206" s="197" t="s">
        <v>1</v>
      </c>
      <c r="F206" s="198" t="s">
        <v>307</v>
      </c>
      <c r="G206" s="196"/>
      <c r="H206" s="199">
        <v>3.7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128</v>
      </c>
      <c r="AU206" s="205" t="s">
        <v>79</v>
      </c>
      <c r="AV206" s="12" t="s">
        <v>79</v>
      </c>
      <c r="AW206" s="12" t="s">
        <v>32</v>
      </c>
      <c r="AX206" s="12" t="s">
        <v>77</v>
      </c>
      <c r="AY206" s="205" t="s">
        <v>120</v>
      </c>
    </row>
    <row r="207" spans="2:65" s="1" customFormat="1" ht="16.5" customHeight="1">
      <c r="B207" s="33"/>
      <c r="C207" s="173" t="s">
        <v>308</v>
      </c>
      <c r="D207" s="173" t="s">
        <v>122</v>
      </c>
      <c r="E207" s="174" t="s">
        <v>309</v>
      </c>
      <c r="F207" s="175" t="s">
        <v>310</v>
      </c>
      <c r="G207" s="176" t="s">
        <v>183</v>
      </c>
      <c r="H207" s="177">
        <v>0.2</v>
      </c>
      <c r="I207" s="178"/>
      <c r="J207" s="177">
        <f>ROUND(I207*H207,2)</f>
        <v>0</v>
      </c>
      <c r="K207" s="175" t="s">
        <v>134</v>
      </c>
      <c r="L207" s="37"/>
      <c r="M207" s="179" t="s">
        <v>1</v>
      </c>
      <c r="N207" s="180" t="s">
        <v>40</v>
      </c>
      <c r="O207" s="59"/>
      <c r="P207" s="181">
        <f>O207*H207</f>
        <v>0</v>
      </c>
      <c r="Q207" s="181">
        <v>1.0958000000000001</v>
      </c>
      <c r="R207" s="181">
        <f>Q207*H207</f>
        <v>0.21916000000000002</v>
      </c>
      <c r="S207" s="181">
        <v>0</v>
      </c>
      <c r="T207" s="182">
        <f>S207*H207</f>
        <v>0</v>
      </c>
      <c r="AR207" s="16" t="s">
        <v>126</v>
      </c>
      <c r="AT207" s="16" t="s">
        <v>122</v>
      </c>
      <c r="AU207" s="16" t="s">
        <v>79</v>
      </c>
      <c r="AY207" s="16" t="s">
        <v>120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6" t="s">
        <v>77</v>
      </c>
      <c r="BK207" s="183">
        <f>ROUND(I207*H207,2)</f>
        <v>0</v>
      </c>
      <c r="BL207" s="16" t="s">
        <v>126</v>
      </c>
      <c r="BM207" s="16" t="s">
        <v>311</v>
      </c>
    </row>
    <row r="208" spans="2:65" s="11" customFormat="1">
      <c r="B208" s="184"/>
      <c r="C208" s="185"/>
      <c r="D208" s="186" t="s">
        <v>128</v>
      </c>
      <c r="E208" s="187" t="s">
        <v>1</v>
      </c>
      <c r="F208" s="188" t="s">
        <v>312</v>
      </c>
      <c r="G208" s="185"/>
      <c r="H208" s="187" t="s">
        <v>1</v>
      </c>
      <c r="I208" s="189"/>
      <c r="J208" s="185"/>
      <c r="K208" s="185"/>
      <c r="L208" s="190"/>
      <c r="M208" s="191"/>
      <c r="N208" s="192"/>
      <c r="O208" s="192"/>
      <c r="P208" s="192"/>
      <c r="Q208" s="192"/>
      <c r="R208" s="192"/>
      <c r="S208" s="192"/>
      <c r="T208" s="193"/>
      <c r="AT208" s="194" t="s">
        <v>128</v>
      </c>
      <c r="AU208" s="194" t="s">
        <v>79</v>
      </c>
      <c r="AV208" s="11" t="s">
        <v>77</v>
      </c>
      <c r="AW208" s="11" t="s">
        <v>32</v>
      </c>
      <c r="AX208" s="11" t="s">
        <v>69</v>
      </c>
      <c r="AY208" s="194" t="s">
        <v>120</v>
      </c>
    </row>
    <row r="209" spans="2:65" s="11" customFormat="1">
      <c r="B209" s="184"/>
      <c r="C209" s="185"/>
      <c r="D209" s="186" t="s">
        <v>128</v>
      </c>
      <c r="E209" s="187" t="s">
        <v>1</v>
      </c>
      <c r="F209" s="188" t="s">
        <v>313</v>
      </c>
      <c r="G209" s="185"/>
      <c r="H209" s="187" t="s">
        <v>1</v>
      </c>
      <c r="I209" s="189"/>
      <c r="J209" s="185"/>
      <c r="K209" s="185"/>
      <c r="L209" s="190"/>
      <c r="M209" s="191"/>
      <c r="N209" s="192"/>
      <c r="O209" s="192"/>
      <c r="P209" s="192"/>
      <c r="Q209" s="192"/>
      <c r="R209" s="192"/>
      <c r="S209" s="192"/>
      <c r="T209" s="193"/>
      <c r="AT209" s="194" t="s">
        <v>128</v>
      </c>
      <c r="AU209" s="194" t="s">
        <v>79</v>
      </c>
      <c r="AV209" s="11" t="s">
        <v>77</v>
      </c>
      <c r="AW209" s="11" t="s">
        <v>32</v>
      </c>
      <c r="AX209" s="11" t="s">
        <v>69</v>
      </c>
      <c r="AY209" s="194" t="s">
        <v>120</v>
      </c>
    </row>
    <row r="210" spans="2:65" s="11" customFormat="1">
      <c r="B210" s="184"/>
      <c r="C210" s="185"/>
      <c r="D210" s="186" t="s">
        <v>128</v>
      </c>
      <c r="E210" s="187" t="s">
        <v>1</v>
      </c>
      <c r="F210" s="188" t="s">
        <v>301</v>
      </c>
      <c r="G210" s="185"/>
      <c r="H210" s="187" t="s">
        <v>1</v>
      </c>
      <c r="I210" s="189"/>
      <c r="J210" s="185"/>
      <c r="K210" s="185"/>
      <c r="L210" s="190"/>
      <c r="M210" s="191"/>
      <c r="N210" s="192"/>
      <c r="O210" s="192"/>
      <c r="P210" s="192"/>
      <c r="Q210" s="192"/>
      <c r="R210" s="192"/>
      <c r="S210" s="192"/>
      <c r="T210" s="193"/>
      <c r="AT210" s="194" t="s">
        <v>128</v>
      </c>
      <c r="AU210" s="194" t="s">
        <v>79</v>
      </c>
      <c r="AV210" s="11" t="s">
        <v>77</v>
      </c>
      <c r="AW210" s="11" t="s">
        <v>32</v>
      </c>
      <c r="AX210" s="11" t="s">
        <v>69</v>
      </c>
      <c r="AY210" s="194" t="s">
        <v>120</v>
      </c>
    </row>
    <row r="211" spans="2:65" s="11" customFormat="1">
      <c r="B211" s="184"/>
      <c r="C211" s="185"/>
      <c r="D211" s="186" t="s">
        <v>128</v>
      </c>
      <c r="E211" s="187" t="s">
        <v>1</v>
      </c>
      <c r="F211" s="188" t="s">
        <v>314</v>
      </c>
      <c r="G211" s="185"/>
      <c r="H211" s="187" t="s">
        <v>1</v>
      </c>
      <c r="I211" s="189"/>
      <c r="J211" s="185"/>
      <c r="K211" s="185"/>
      <c r="L211" s="190"/>
      <c r="M211" s="191"/>
      <c r="N211" s="192"/>
      <c r="O211" s="192"/>
      <c r="P211" s="192"/>
      <c r="Q211" s="192"/>
      <c r="R211" s="192"/>
      <c r="S211" s="192"/>
      <c r="T211" s="193"/>
      <c r="AT211" s="194" t="s">
        <v>128</v>
      </c>
      <c r="AU211" s="194" t="s">
        <v>79</v>
      </c>
      <c r="AV211" s="11" t="s">
        <v>77</v>
      </c>
      <c r="AW211" s="11" t="s">
        <v>32</v>
      </c>
      <c r="AX211" s="11" t="s">
        <v>69</v>
      </c>
      <c r="AY211" s="194" t="s">
        <v>120</v>
      </c>
    </row>
    <row r="212" spans="2:65" s="11" customFormat="1">
      <c r="B212" s="184"/>
      <c r="C212" s="185"/>
      <c r="D212" s="186" t="s">
        <v>128</v>
      </c>
      <c r="E212" s="187" t="s">
        <v>1</v>
      </c>
      <c r="F212" s="188" t="s">
        <v>287</v>
      </c>
      <c r="G212" s="185"/>
      <c r="H212" s="187" t="s">
        <v>1</v>
      </c>
      <c r="I212" s="189"/>
      <c r="J212" s="185"/>
      <c r="K212" s="185"/>
      <c r="L212" s="190"/>
      <c r="M212" s="191"/>
      <c r="N212" s="192"/>
      <c r="O212" s="192"/>
      <c r="P212" s="192"/>
      <c r="Q212" s="192"/>
      <c r="R212" s="192"/>
      <c r="S212" s="192"/>
      <c r="T212" s="193"/>
      <c r="AT212" s="194" t="s">
        <v>128</v>
      </c>
      <c r="AU212" s="194" t="s">
        <v>79</v>
      </c>
      <c r="AV212" s="11" t="s">
        <v>77</v>
      </c>
      <c r="AW212" s="11" t="s">
        <v>32</v>
      </c>
      <c r="AX212" s="11" t="s">
        <v>69</v>
      </c>
      <c r="AY212" s="194" t="s">
        <v>120</v>
      </c>
    </row>
    <row r="213" spans="2:65" s="11" customFormat="1">
      <c r="B213" s="184"/>
      <c r="C213" s="185"/>
      <c r="D213" s="186" t="s">
        <v>128</v>
      </c>
      <c r="E213" s="187" t="s">
        <v>1</v>
      </c>
      <c r="F213" s="188" t="s">
        <v>315</v>
      </c>
      <c r="G213" s="185"/>
      <c r="H213" s="187" t="s">
        <v>1</v>
      </c>
      <c r="I213" s="189"/>
      <c r="J213" s="185"/>
      <c r="K213" s="185"/>
      <c r="L213" s="190"/>
      <c r="M213" s="191"/>
      <c r="N213" s="192"/>
      <c r="O213" s="192"/>
      <c r="P213" s="192"/>
      <c r="Q213" s="192"/>
      <c r="R213" s="192"/>
      <c r="S213" s="192"/>
      <c r="T213" s="193"/>
      <c r="AT213" s="194" t="s">
        <v>128</v>
      </c>
      <c r="AU213" s="194" t="s">
        <v>79</v>
      </c>
      <c r="AV213" s="11" t="s">
        <v>77</v>
      </c>
      <c r="AW213" s="11" t="s">
        <v>32</v>
      </c>
      <c r="AX213" s="11" t="s">
        <v>69</v>
      </c>
      <c r="AY213" s="194" t="s">
        <v>120</v>
      </c>
    </row>
    <row r="214" spans="2:65" s="11" customFormat="1">
      <c r="B214" s="184"/>
      <c r="C214" s="185"/>
      <c r="D214" s="186" t="s">
        <v>128</v>
      </c>
      <c r="E214" s="187" t="s">
        <v>1</v>
      </c>
      <c r="F214" s="188" t="s">
        <v>304</v>
      </c>
      <c r="G214" s="185"/>
      <c r="H214" s="187" t="s">
        <v>1</v>
      </c>
      <c r="I214" s="189"/>
      <c r="J214" s="185"/>
      <c r="K214" s="185"/>
      <c r="L214" s="190"/>
      <c r="M214" s="191"/>
      <c r="N214" s="192"/>
      <c r="O214" s="192"/>
      <c r="P214" s="192"/>
      <c r="Q214" s="192"/>
      <c r="R214" s="192"/>
      <c r="S214" s="192"/>
      <c r="T214" s="193"/>
      <c r="AT214" s="194" t="s">
        <v>128</v>
      </c>
      <c r="AU214" s="194" t="s">
        <v>79</v>
      </c>
      <c r="AV214" s="11" t="s">
        <v>77</v>
      </c>
      <c r="AW214" s="11" t="s">
        <v>32</v>
      </c>
      <c r="AX214" s="11" t="s">
        <v>69</v>
      </c>
      <c r="AY214" s="194" t="s">
        <v>120</v>
      </c>
    </row>
    <row r="215" spans="2:65" s="11" customFormat="1">
      <c r="B215" s="184"/>
      <c r="C215" s="185"/>
      <c r="D215" s="186" t="s">
        <v>128</v>
      </c>
      <c r="E215" s="187" t="s">
        <v>1</v>
      </c>
      <c r="F215" s="188" t="s">
        <v>316</v>
      </c>
      <c r="G215" s="185"/>
      <c r="H215" s="187" t="s">
        <v>1</v>
      </c>
      <c r="I215" s="189"/>
      <c r="J215" s="185"/>
      <c r="K215" s="185"/>
      <c r="L215" s="190"/>
      <c r="M215" s="191"/>
      <c r="N215" s="192"/>
      <c r="O215" s="192"/>
      <c r="P215" s="192"/>
      <c r="Q215" s="192"/>
      <c r="R215" s="192"/>
      <c r="S215" s="192"/>
      <c r="T215" s="193"/>
      <c r="AT215" s="194" t="s">
        <v>128</v>
      </c>
      <c r="AU215" s="194" t="s">
        <v>79</v>
      </c>
      <c r="AV215" s="11" t="s">
        <v>77</v>
      </c>
      <c r="AW215" s="11" t="s">
        <v>32</v>
      </c>
      <c r="AX215" s="11" t="s">
        <v>69</v>
      </c>
      <c r="AY215" s="194" t="s">
        <v>120</v>
      </c>
    </row>
    <row r="216" spans="2:65" s="11" customFormat="1">
      <c r="B216" s="184"/>
      <c r="C216" s="185"/>
      <c r="D216" s="186" t="s">
        <v>128</v>
      </c>
      <c r="E216" s="187" t="s">
        <v>1</v>
      </c>
      <c r="F216" s="188" t="s">
        <v>317</v>
      </c>
      <c r="G216" s="185"/>
      <c r="H216" s="187" t="s">
        <v>1</v>
      </c>
      <c r="I216" s="189"/>
      <c r="J216" s="185"/>
      <c r="K216" s="185"/>
      <c r="L216" s="190"/>
      <c r="M216" s="191"/>
      <c r="N216" s="192"/>
      <c r="O216" s="192"/>
      <c r="P216" s="192"/>
      <c r="Q216" s="192"/>
      <c r="R216" s="192"/>
      <c r="S216" s="192"/>
      <c r="T216" s="193"/>
      <c r="AT216" s="194" t="s">
        <v>128</v>
      </c>
      <c r="AU216" s="194" t="s">
        <v>79</v>
      </c>
      <c r="AV216" s="11" t="s">
        <v>77</v>
      </c>
      <c r="AW216" s="11" t="s">
        <v>32</v>
      </c>
      <c r="AX216" s="11" t="s">
        <v>69</v>
      </c>
      <c r="AY216" s="194" t="s">
        <v>120</v>
      </c>
    </row>
    <row r="217" spans="2:65" s="12" customFormat="1">
      <c r="B217" s="195"/>
      <c r="C217" s="196"/>
      <c r="D217" s="186" t="s">
        <v>128</v>
      </c>
      <c r="E217" s="197" t="s">
        <v>1</v>
      </c>
      <c r="F217" s="198" t="s">
        <v>318</v>
      </c>
      <c r="G217" s="196"/>
      <c r="H217" s="199">
        <v>0.2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128</v>
      </c>
      <c r="AU217" s="205" t="s">
        <v>79</v>
      </c>
      <c r="AV217" s="12" t="s">
        <v>79</v>
      </c>
      <c r="AW217" s="12" t="s">
        <v>32</v>
      </c>
      <c r="AX217" s="12" t="s">
        <v>77</v>
      </c>
      <c r="AY217" s="205" t="s">
        <v>120</v>
      </c>
    </row>
    <row r="218" spans="2:65" s="1" customFormat="1" ht="16.5" customHeight="1">
      <c r="B218" s="33"/>
      <c r="C218" s="173" t="s">
        <v>319</v>
      </c>
      <c r="D218" s="173" t="s">
        <v>122</v>
      </c>
      <c r="E218" s="174" t="s">
        <v>320</v>
      </c>
      <c r="F218" s="175" t="s">
        <v>321</v>
      </c>
      <c r="G218" s="176" t="s">
        <v>201</v>
      </c>
      <c r="H218" s="177">
        <v>61.5</v>
      </c>
      <c r="I218" s="178"/>
      <c r="J218" s="177">
        <f>ROUND(I218*H218,2)</f>
        <v>0</v>
      </c>
      <c r="K218" s="175" t="s">
        <v>134</v>
      </c>
      <c r="L218" s="37"/>
      <c r="M218" s="179" t="s">
        <v>1</v>
      </c>
      <c r="N218" s="180" t="s">
        <v>40</v>
      </c>
      <c r="O218" s="59"/>
      <c r="P218" s="181">
        <f>O218*H218</f>
        <v>0</v>
      </c>
      <c r="Q218" s="181">
        <v>7.26E-3</v>
      </c>
      <c r="R218" s="181">
        <f>Q218*H218</f>
        <v>0.44649</v>
      </c>
      <c r="S218" s="181">
        <v>0</v>
      </c>
      <c r="T218" s="182">
        <f>S218*H218</f>
        <v>0</v>
      </c>
      <c r="AR218" s="16" t="s">
        <v>126</v>
      </c>
      <c r="AT218" s="16" t="s">
        <v>122</v>
      </c>
      <c r="AU218" s="16" t="s">
        <v>79</v>
      </c>
      <c r="AY218" s="16" t="s">
        <v>120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77</v>
      </c>
      <c r="BK218" s="183">
        <f>ROUND(I218*H218,2)</f>
        <v>0</v>
      </c>
      <c r="BL218" s="16" t="s">
        <v>126</v>
      </c>
      <c r="BM218" s="16" t="s">
        <v>322</v>
      </c>
    </row>
    <row r="219" spans="2:65" s="11" customFormat="1">
      <c r="B219" s="184"/>
      <c r="C219" s="185"/>
      <c r="D219" s="186" t="s">
        <v>128</v>
      </c>
      <c r="E219" s="187" t="s">
        <v>1</v>
      </c>
      <c r="F219" s="188" t="s">
        <v>277</v>
      </c>
      <c r="G219" s="185"/>
      <c r="H219" s="187" t="s">
        <v>1</v>
      </c>
      <c r="I219" s="189"/>
      <c r="J219" s="185"/>
      <c r="K219" s="185"/>
      <c r="L219" s="190"/>
      <c r="M219" s="191"/>
      <c r="N219" s="192"/>
      <c r="O219" s="192"/>
      <c r="P219" s="192"/>
      <c r="Q219" s="192"/>
      <c r="R219" s="192"/>
      <c r="S219" s="192"/>
      <c r="T219" s="193"/>
      <c r="AT219" s="194" t="s">
        <v>128</v>
      </c>
      <c r="AU219" s="194" t="s">
        <v>79</v>
      </c>
      <c r="AV219" s="11" t="s">
        <v>77</v>
      </c>
      <c r="AW219" s="11" t="s">
        <v>32</v>
      </c>
      <c r="AX219" s="11" t="s">
        <v>69</v>
      </c>
      <c r="AY219" s="194" t="s">
        <v>120</v>
      </c>
    </row>
    <row r="220" spans="2:65" s="12" customFormat="1">
      <c r="B220" s="195"/>
      <c r="C220" s="196"/>
      <c r="D220" s="186" t="s">
        <v>128</v>
      </c>
      <c r="E220" s="197" t="s">
        <v>1</v>
      </c>
      <c r="F220" s="198" t="s">
        <v>323</v>
      </c>
      <c r="G220" s="196"/>
      <c r="H220" s="199">
        <v>15.1</v>
      </c>
      <c r="I220" s="200"/>
      <c r="J220" s="196"/>
      <c r="K220" s="196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128</v>
      </c>
      <c r="AU220" s="205" t="s">
        <v>79</v>
      </c>
      <c r="AV220" s="12" t="s">
        <v>79</v>
      </c>
      <c r="AW220" s="12" t="s">
        <v>32</v>
      </c>
      <c r="AX220" s="12" t="s">
        <v>69</v>
      </c>
      <c r="AY220" s="205" t="s">
        <v>120</v>
      </c>
    </row>
    <row r="221" spans="2:65" s="12" customFormat="1">
      <c r="B221" s="195"/>
      <c r="C221" s="196"/>
      <c r="D221" s="186" t="s">
        <v>128</v>
      </c>
      <c r="E221" s="197" t="s">
        <v>1</v>
      </c>
      <c r="F221" s="198" t="s">
        <v>324</v>
      </c>
      <c r="G221" s="196"/>
      <c r="H221" s="199">
        <v>8.5</v>
      </c>
      <c r="I221" s="200"/>
      <c r="J221" s="196"/>
      <c r="K221" s="196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128</v>
      </c>
      <c r="AU221" s="205" t="s">
        <v>79</v>
      </c>
      <c r="AV221" s="12" t="s">
        <v>79</v>
      </c>
      <c r="AW221" s="12" t="s">
        <v>32</v>
      </c>
      <c r="AX221" s="12" t="s">
        <v>69</v>
      </c>
      <c r="AY221" s="205" t="s">
        <v>120</v>
      </c>
    </row>
    <row r="222" spans="2:65" s="12" customFormat="1">
      <c r="B222" s="195"/>
      <c r="C222" s="196"/>
      <c r="D222" s="186" t="s">
        <v>128</v>
      </c>
      <c r="E222" s="197" t="s">
        <v>1</v>
      </c>
      <c r="F222" s="198" t="s">
        <v>325</v>
      </c>
      <c r="G222" s="196"/>
      <c r="H222" s="199">
        <v>0.4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128</v>
      </c>
      <c r="AU222" s="205" t="s">
        <v>79</v>
      </c>
      <c r="AV222" s="12" t="s">
        <v>79</v>
      </c>
      <c r="AW222" s="12" t="s">
        <v>32</v>
      </c>
      <c r="AX222" s="12" t="s">
        <v>69</v>
      </c>
      <c r="AY222" s="205" t="s">
        <v>120</v>
      </c>
    </row>
    <row r="223" spans="2:65" s="11" customFormat="1">
      <c r="B223" s="184"/>
      <c r="C223" s="185"/>
      <c r="D223" s="186" t="s">
        <v>128</v>
      </c>
      <c r="E223" s="187" t="s">
        <v>1</v>
      </c>
      <c r="F223" s="188" t="s">
        <v>326</v>
      </c>
      <c r="G223" s="185"/>
      <c r="H223" s="187" t="s">
        <v>1</v>
      </c>
      <c r="I223" s="189"/>
      <c r="J223" s="185"/>
      <c r="K223" s="185"/>
      <c r="L223" s="190"/>
      <c r="M223" s="191"/>
      <c r="N223" s="192"/>
      <c r="O223" s="192"/>
      <c r="P223" s="192"/>
      <c r="Q223" s="192"/>
      <c r="R223" s="192"/>
      <c r="S223" s="192"/>
      <c r="T223" s="193"/>
      <c r="AT223" s="194" t="s">
        <v>128</v>
      </c>
      <c r="AU223" s="194" t="s">
        <v>79</v>
      </c>
      <c r="AV223" s="11" t="s">
        <v>77</v>
      </c>
      <c r="AW223" s="11" t="s">
        <v>32</v>
      </c>
      <c r="AX223" s="11" t="s">
        <v>69</v>
      </c>
      <c r="AY223" s="194" t="s">
        <v>120</v>
      </c>
    </row>
    <row r="224" spans="2:65" s="12" customFormat="1">
      <c r="B224" s="195"/>
      <c r="C224" s="196"/>
      <c r="D224" s="186" t="s">
        <v>128</v>
      </c>
      <c r="E224" s="197" t="s">
        <v>1</v>
      </c>
      <c r="F224" s="198" t="s">
        <v>327</v>
      </c>
      <c r="G224" s="196"/>
      <c r="H224" s="199">
        <v>18</v>
      </c>
      <c r="I224" s="200"/>
      <c r="J224" s="196"/>
      <c r="K224" s="196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128</v>
      </c>
      <c r="AU224" s="205" t="s">
        <v>79</v>
      </c>
      <c r="AV224" s="12" t="s">
        <v>79</v>
      </c>
      <c r="AW224" s="12" t="s">
        <v>32</v>
      </c>
      <c r="AX224" s="12" t="s">
        <v>69</v>
      </c>
      <c r="AY224" s="205" t="s">
        <v>120</v>
      </c>
    </row>
    <row r="225" spans="2:65" s="11" customFormat="1">
      <c r="B225" s="184"/>
      <c r="C225" s="185"/>
      <c r="D225" s="186" t="s">
        <v>128</v>
      </c>
      <c r="E225" s="187" t="s">
        <v>1</v>
      </c>
      <c r="F225" s="188" t="s">
        <v>328</v>
      </c>
      <c r="G225" s="185"/>
      <c r="H225" s="187" t="s">
        <v>1</v>
      </c>
      <c r="I225" s="189"/>
      <c r="J225" s="185"/>
      <c r="K225" s="185"/>
      <c r="L225" s="190"/>
      <c r="M225" s="191"/>
      <c r="N225" s="192"/>
      <c r="O225" s="192"/>
      <c r="P225" s="192"/>
      <c r="Q225" s="192"/>
      <c r="R225" s="192"/>
      <c r="S225" s="192"/>
      <c r="T225" s="193"/>
      <c r="AT225" s="194" t="s">
        <v>128</v>
      </c>
      <c r="AU225" s="194" t="s">
        <v>79</v>
      </c>
      <c r="AV225" s="11" t="s">
        <v>77</v>
      </c>
      <c r="AW225" s="11" t="s">
        <v>32</v>
      </c>
      <c r="AX225" s="11" t="s">
        <v>69</v>
      </c>
      <c r="AY225" s="194" t="s">
        <v>120</v>
      </c>
    </row>
    <row r="226" spans="2:65" s="12" customFormat="1">
      <c r="B226" s="195"/>
      <c r="C226" s="196"/>
      <c r="D226" s="186" t="s">
        <v>128</v>
      </c>
      <c r="E226" s="197" t="s">
        <v>1</v>
      </c>
      <c r="F226" s="198" t="s">
        <v>329</v>
      </c>
      <c r="G226" s="196"/>
      <c r="H226" s="199">
        <v>9</v>
      </c>
      <c r="I226" s="200"/>
      <c r="J226" s="196"/>
      <c r="K226" s="196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128</v>
      </c>
      <c r="AU226" s="205" t="s">
        <v>79</v>
      </c>
      <c r="AV226" s="12" t="s">
        <v>79</v>
      </c>
      <c r="AW226" s="12" t="s">
        <v>32</v>
      </c>
      <c r="AX226" s="12" t="s">
        <v>69</v>
      </c>
      <c r="AY226" s="205" t="s">
        <v>120</v>
      </c>
    </row>
    <row r="227" spans="2:65" s="11" customFormat="1">
      <c r="B227" s="184"/>
      <c r="C227" s="185"/>
      <c r="D227" s="186" t="s">
        <v>128</v>
      </c>
      <c r="E227" s="187" t="s">
        <v>1</v>
      </c>
      <c r="F227" s="188" t="s">
        <v>289</v>
      </c>
      <c r="G227" s="185"/>
      <c r="H227" s="187" t="s">
        <v>1</v>
      </c>
      <c r="I227" s="189"/>
      <c r="J227" s="185"/>
      <c r="K227" s="185"/>
      <c r="L227" s="190"/>
      <c r="M227" s="191"/>
      <c r="N227" s="192"/>
      <c r="O227" s="192"/>
      <c r="P227" s="192"/>
      <c r="Q227" s="192"/>
      <c r="R227" s="192"/>
      <c r="S227" s="192"/>
      <c r="T227" s="193"/>
      <c r="AT227" s="194" t="s">
        <v>128</v>
      </c>
      <c r="AU227" s="194" t="s">
        <v>79</v>
      </c>
      <c r="AV227" s="11" t="s">
        <v>77</v>
      </c>
      <c r="AW227" s="11" t="s">
        <v>32</v>
      </c>
      <c r="AX227" s="11" t="s">
        <v>69</v>
      </c>
      <c r="AY227" s="194" t="s">
        <v>120</v>
      </c>
    </row>
    <row r="228" spans="2:65" s="12" customFormat="1">
      <c r="B228" s="195"/>
      <c r="C228" s="196"/>
      <c r="D228" s="186" t="s">
        <v>128</v>
      </c>
      <c r="E228" s="197" t="s">
        <v>1</v>
      </c>
      <c r="F228" s="198" t="s">
        <v>330</v>
      </c>
      <c r="G228" s="196"/>
      <c r="H228" s="199">
        <v>10.5</v>
      </c>
      <c r="I228" s="200"/>
      <c r="J228" s="196"/>
      <c r="K228" s="196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128</v>
      </c>
      <c r="AU228" s="205" t="s">
        <v>79</v>
      </c>
      <c r="AV228" s="12" t="s">
        <v>79</v>
      </c>
      <c r="AW228" s="12" t="s">
        <v>32</v>
      </c>
      <c r="AX228" s="12" t="s">
        <v>69</v>
      </c>
      <c r="AY228" s="205" t="s">
        <v>120</v>
      </c>
    </row>
    <row r="229" spans="2:65" s="13" customFormat="1">
      <c r="B229" s="206"/>
      <c r="C229" s="207"/>
      <c r="D229" s="186" t="s">
        <v>128</v>
      </c>
      <c r="E229" s="208" t="s">
        <v>1</v>
      </c>
      <c r="F229" s="209" t="s">
        <v>147</v>
      </c>
      <c r="G229" s="207"/>
      <c r="H229" s="210">
        <v>61.5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128</v>
      </c>
      <c r="AU229" s="216" t="s">
        <v>79</v>
      </c>
      <c r="AV229" s="13" t="s">
        <v>126</v>
      </c>
      <c r="AW229" s="13" t="s">
        <v>32</v>
      </c>
      <c r="AX229" s="13" t="s">
        <v>77</v>
      </c>
      <c r="AY229" s="216" t="s">
        <v>120</v>
      </c>
    </row>
    <row r="230" spans="2:65" s="1" customFormat="1" ht="16.5" customHeight="1">
      <c r="B230" s="33"/>
      <c r="C230" s="173" t="s">
        <v>331</v>
      </c>
      <c r="D230" s="173" t="s">
        <v>122</v>
      </c>
      <c r="E230" s="174" t="s">
        <v>332</v>
      </c>
      <c r="F230" s="175" t="s">
        <v>333</v>
      </c>
      <c r="G230" s="176" t="s">
        <v>201</v>
      </c>
      <c r="H230" s="177">
        <v>61.5</v>
      </c>
      <c r="I230" s="178"/>
      <c r="J230" s="177">
        <f>ROUND(I230*H230,2)</f>
        <v>0</v>
      </c>
      <c r="K230" s="175" t="s">
        <v>134</v>
      </c>
      <c r="L230" s="37"/>
      <c r="M230" s="179" t="s">
        <v>1</v>
      </c>
      <c r="N230" s="180" t="s">
        <v>40</v>
      </c>
      <c r="O230" s="59"/>
      <c r="P230" s="181">
        <f>O230*H230</f>
        <v>0</v>
      </c>
      <c r="Q230" s="181">
        <v>8.5999999999999998E-4</v>
      </c>
      <c r="R230" s="181">
        <f>Q230*H230</f>
        <v>5.289E-2</v>
      </c>
      <c r="S230" s="181">
        <v>0</v>
      </c>
      <c r="T230" s="182">
        <f>S230*H230</f>
        <v>0</v>
      </c>
      <c r="AR230" s="16" t="s">
        <v>126</v>
      </c>
      <c r="AT230" s="16" t="s">
        <v>122</v>
      </c>
      <c r="AU230" s="16" t="s">
        <v>79</v>
      </c>
      <c r="AY230" s="16" t="s">
        <v>120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6" t="s">
        <v>77</v>
      </c>
      <c r="BK230" s="183">
        <f>ROUND(I230*H230,2)</f>
        <v>0</v>
      </c>
      <c r="BL230" s="16" t="s">
        <v>126</v>
      </c>
      <c r="BM230" s="16" t="s">
        <v>334</v>
      </c>
    </row>
    <row r="231" spans="2:65" s="11" customFormat="1">
      <c r="B231" s="184"/>
      <c r="C231" s="185"/>
      <c r="D231" s="186" t="s">
        <v>128</v>
      </c>
      <c r="E231" s="187" t="s">
        <v>1</v>
      </c>
      <c r="F231" s="188" t="s">
        <v>335</v>
      </c>
      <c r="G231" s="185"/>
      <c r="H231" s="187" t="s">
        <v>1</v>
      </c>
      <c r="I231" s="189"/>
      <c r="J231" s="185"/>
      <c r="K231" s="185"/>
      <c r="L231" s="190"/>
      <c r="M231" s="191"/>
      <c r="N231" s="192"/>
      <c r="O231" s="192"/>
      <c r="P231" s="192"/>
      <c r="Q231" s="192"/>
      <c r="R231" s="192"/>
      <c r="S231" s="192"/>
      <c r="T231" s="193"/>
      <c r="AT231" s="194" t="s">
        <v>128</v>
      </c>
      <c r="AU231" s="194" t="s">
        <v>79</v>
      </c>
      <c r="AV231" s="11" t="s">
        <v>77</v>
      </c>
      <c r="AW231" s="11" t="s">
        <v>32</v>
      </c>
      <c r="AX231" s="11" t="s">
        <v>69</v>
      </c>
      <c r="AY231" s="194" t="s">
        <v>120</v>
      </c>
    </row>
    <row r="232" spans="2:65" s="12" customFormat="1">
      <c r="B232" s="195"/>
      <c r="C232" s="196"/>
      <c r="D232" s="186" t="s">
        <v>128</v>
      </c>
      <c r="E232" s="197" t="s">
        <v>1</v>
      </c>
      <c r="F232" s="198" t="s">
        <v>336</v>
      </c>
      <c r="G232" s="196"/>
      <c r="H232" s="199">
        <v>61.5</v>
      </c>
      <c r="I232" s="200"/>
      <c r="J232" s="196"/>
      <c r="K232" s="196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128</v>
      </c>
      <c r="AU232" s="205" t="s">
        <v>79</v>
      </c>
      <c r="AV232" s="12" t="s">
        <v>79</v>
      </c>
      <c r="AW232" s="12" t="s">
        <v>32</v>
      </c>
      <c r="AX232" s="12" t="s">
        <v>77</v>
      </c>
      <c r="AY232" s="205" t="s">
        <v>120</v>
      </c>
    </row>
    <row r="233" spans="2:65" s="1" customFormat="1" ht="16.5" customHeight="1">
      <c r="B233" s="33"/>
      <c r="C233" s="173" t="s">
        <v>337</v>
      </c>
      <c r="D233" s="173" t="s">
        <v>122</v>
      </c>
      <c r="E233" s="174" t="s">
        <v>338</v>
      </c>
      <c r="F233" s="175" t="s">
        <v>339</v>
      </c>
      <c r="G233" s="176" t="s">
        <v>133</v>
      </c>
      <c r="H233" s="177">
        <v>7.3</v>
      </c>
      <c r="I233" s="178"/>
      <c r="J233" s="177">
        <f>ROUND(I233*H233,2)</f>
        <v>0</v>
      </c>
      <c r="K233" s="175" t="s">
        <v>134</v>
      </c>
      <c r="L233" s="37"/>
      <c r="M233" s="179" t="s">
        <v>1</v>
      </c>
      <c r="N233" s="180" t="s">
        <v>40</v>
      </c>
      <c r="O233" s="59"/>
      <c r="P233" s="181">
        <f>O233*H233</f>
        <v>0</v>
      </c>
      <c r="Q233" s="181">
        <v>3.05924</v>
      </c>
      <c r="R233" s="181">
        <f>Q233*H233</f>
        <v>22.332452</v>
      </c>
      <c r="S233" s="181">
        <v>0</v>
      </c>
      <c r="T233" s="182">
        <f>S233*H233</f>
        <v>0</v>
      </c>
      <c r="AR233" s="16" t="s">
        <v>126</v>
      </c>
      <c r="AT233" s="16" t="s">
        <v>122</v>
      </c>
      <c r="AU233" s="16" t="s">
        <v>79</v>
      </c>
      <c r="AY233" s="16" t="s">
        <v>120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6" t="s">
        <v>77</v>
      </c>
      <c r="BK233" s="183">
        <f>ROUND(I233*H233,2)</f>
        <v>0</v>
      </c>
      <c r="BL233" s="16" t="s">
        <v>126</v>
      </c>
      <c r="BM233" s="16" t="s">
        <v>340</v>
      </c>
    </row>
    <row r="234" spans="2:65" s="11" customFormat="1">
      <c r="B234" s="184"/>
      <c r="C234" s="185"/>
      <c r="D234" s="186" t="s">
        <v>128</v>
      </c>
      <c r="E234" s="187" t="s">
        <v>1</v>
      </c>
      <c r="F234" s="188" t="s">
        <v>341</v>
      </c>
      <c r="G234" s="185"/>
      <c r="H234" s="187" t="s">
        <v>1</v>
      </c>
      <c r="I234" s="189"/>
      <c r="J234" s="185"/>
      <c r="K234" s="185"/>
      <c r="L234" s="190"/>
      <c r="M234" s="191"/>
      <c r="N234" s="192"/>
      <c r="O234" s="192"/>
      <c r="P234" s="192"/>
      <c r="Q234" s="192"/>
      <c r="R234" s="192"/>
      <c r="S234" s="192"/>
      <c r="T234" s="193"/>
      <c r="AT234" s="194" t="s">
        <v>128</v>
      </c>
      <c r="AU234" s="194" t="s">
        <v>79</v>
      </c>
      <c r="AV234" s="11" t="s">
        <v>77</v>
      </c>
      <c r="AW234" s="11" t="s">
        <v>32</v>
      </c>
      <c r="AX234" s="11" t="s">
        <v>69</v>
      </c>
      <c r="AY234" s="194" t="s">
        <v>120</v>
      </c>
    </row>
    <row r="235" spans="2:65" s="12" customFormat="1">
      <c r="B235" s="195"/>
      <c r="C235" s="196"/>
      <c r="D235" s="186" t="s">
        <v>128</v>
      </c>
      <c r="E235" s="197" t="s">
        <v>1</v>
      </c>
      <c r="F235" s="198" t="s">
        <v>342</v>
      </c>
      <c r="G235" s="196"/>
      <c r="H235" s="199">
        <v>7.3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128</v>
      </c>
      <c r="AU235" s="205" t="s">
        <v>79</v>
      </c>
      <c r="AV235" s="12" t="s">
        <v>79</v>
      </c>
      <c r="AW235" s="12" t="s">
        <v>32</v>
      </c>
      <c r="AX235" s="12" t="s">
        <v>77</v>
      </c>
      <c r="AY235" s="205" t="s">
        <v>120</v>
      </c>
    </row>
    <row r="236" spans="2:65" s="1" customFormat="1" ht="16.5" customHeight="1">
      <c r="B236" s="33"/>
      <c r="C236" s="173" t="s">
        <v>343</v>
      </c>
      <c r="D236" s="173" t="s">
        <v>122</v>
      </c>
      <c r="E236" s="174" t="s">
        <v>344</v>
      </c>
      <c r="F236" s="175" t="s">
        <v>345</v>
      </c>
      <c r="G236" s="176" t="s">
        <v>133</v>
      </c>
      <c r="H236" s="177">
        <v>18.3</v>
      </c>
      <c r="I236" s="178"/>
      <c r="J236" s="177">
        <f>ROUND(I236*H236,2)</f>
        <v>0</v>
      </c>
      <c r="K236" s="175" t="s">
        <v>1</v>
      </c>
      <c r="L236" s="37"/>
      <c r="M236" s="179" t="s">
        <v>1</v>
      </c>
      <c r="N236" s="180" t="s">
        <v>40</v>
      </c>
      <c r="O236" s="59"/>
      <c r="P236" s="181">
        <f>O236*H236</f>
        <v>0</v>
      </c>
      <c r="Q236" s="181">
        <v>2.69</v>
      </c>
      <c r="R236" s="181">
        <f>Q236*H236</f>
        <v>49.227000000000004</v>
      </c>
      <c r="S236" s="181">
        <v>0</v>
      </c>
      <c r="T236" s="182">
        <f>S236*H236</f>
        <v>0</v>
      </c>
      <c r="AR236" s="16" t="s">
        <v>126</v>
      </c>
      <c r="AT236" s="16" t="s">
        <v>122</v>
      </c>
      <c r="AU236" s="16" t="s">
        <v>79</v>
      </c>
      <c r="AY236" s="16" t="s">
        <v>120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6" t="s">
        <v>77</v>
      </c>
      <c r="BK236" s="183">
        <f>ROUND(I236*H236,2)</f>
        <v>0</v>
      </c>
      <c r="BL236" s="16" t="s">
        <v>126</v>
      </c>
      <c r="BM236" s="16" t="s">
        <v>346</v>
      </c>
    </row>
    <row r="237" spans="2:65" s="11" customFormat="1">
      <c r="B237" s="184"/>
      <c r="C237" s="185"/>
      <c r="D237" s="186" t="s">
        <v>128</v>
      </c>
      <c r="E237" s="187" t="s">
        <v>1</v>
      </c>
      <c r="F237" s="188" t="s">
        <v>347</v>
      </c>
      <c r="G237" s="185"/>
      <c r="H237" s="187" t="s">
        <v>1</v>
      </c>
      <c r="I237" s="189"/>
      <c r="J237" s="185"/>
      <c r="K237" s="185"/>
      <c r="L237" s="190"/>
      <c r="M237" s="191"/>
      <c r="N237" s="192"/>
      <c r="O237" s="192"/>
      <c r="P237" s="192"/>
      <c r="Q237" s="192"/>
      <c r="R237" s="192"/>
      <c r="S237" s="192"/>
      <c r="T237" s="193"/>
      <c r="AT237" s="194" t="s">
        <v>128</v>
      </c>
      <c r="AU237" s="194" t="s">
        <v>79</v>
      </c>
      <c r="AV237" s="11" t="s">
        <v>77</v>
      </c>
      <c r="AW237" s="11" t="s">
        <v>32</v>
      </c>
      <c r="AX237" s="11" t="s">
        <v>69</v>
      </c>
      <c r="AY237" s="194" t="s">
        <v>120</v>
      </c>
    </row>
    <row r="238" spans="2:65" s="12" customFormat="1">
      <c r="B238" s="195"/>
      <c r="C238" s="196"/>
      <c r="D238" s="186" t="s">
        <v>128</v>
      </c>
      <c r="E238" s="197" t="s">
        <v>1</v>
      </c>
      <c r="F238" s="198" t="s">
        <v>348</v>
      </c>
      <c r="G238" s="196"/>
      <c r="H238" s="199">
        <v>0.7</v>
      </c>
      <c r="I238" s="200"/>
      <c r="J238" s="196"/>
      <c r="K238" s="196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128</v>
      </c>
      <c r="AU238" s="205" t="s">
        <v>79</v>
      </c>
      <c r="AV238" s="12" t="s">
        <v>79</v>
      </c>
      <c r="AW238" s="12" t="s">
        <v>32</v>
      </c>
      <c r="AX238" s="12" t="s">
        <v>69</v>
      </c>
      <c r="AY238" s="205" t="s">
        <v>120</v>
      </c>
    </row>
    <row r="239" spans="2:65" s="11" customFormat="1">
      <c r="B239" s="184"/>
      <c r="C239" s="185"/>
      <c r="D239" s="186" t="s">
        <v>128</v>
      </c>
      <c r="E239" s="187" t="s">
        <v>1</v>
      </c>
      <c r="F239" s="188" t="s">
        <v>349</v>
      </c>
      <c r="G239" s="185"/>
      <c r="H239" s="187" t="s">
        <v>1</v>
      </c>
      <c r="I239" s="189"/>
      <c r="J239" s="185"/>
      <c r="K239" s="185"/>
      <c r="L239" s="190"/>
      <c r="M239" s="191"/>
      <c r="N239" s="192"/>
      <c r="O239" s="192"/>
      <c r="P239" s="192"/>
      <c r="Q239" s="192"/>
      <c r="R239" s="192"/>
      <c r="S239" s="192"/>
      <c r="T239" s="193"/>
      <c r="AT239" s="194" t="s">
        <v>128</v>
      </c>
      <c r="AU239" s="194" t="s">
        <v>79</v>
      </c>
      <c r="AV239" s="11" t="s">
        <v>77</v>
      </c>
      <c r="AW239" s="11" t="s">
        <v>32</v>
      </c>
      <c r="AX239" s="11" t="s">
        <v>69</v>
      </c>
      <c r="AY239" s="194" t="s">
        <v>120</v>
      </c>
    </row>
    <row r="240" spans="2:65" s="12" customFormat="1">
      <c r="B240" s="195"/>
      <c r="C240" s="196"/>
      <c r="D240" s="186" t="s">
        <v>128</v>
      </c>
      <c r="E240" s="197" t="s">
        <v>1</v>
      </c>
      <c r="F240" s="198" t="s">
        <v>350</v>
      </c>
      <c r="G240" s="196"/>
      <c r="H240" s="199">
        <v>17.600000000000001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128</v>
      </c>
      <c r="AU240" s="205" t="s">
        <v>79</v>
      </c>
      <c r="AV240" s="12" t="s">
        <v>79</v>
      </c>
      <c r="AW240" s="12" t="s">
        <v>32</v>
      </c>
      <c r="AX240" s="12" t="s">
        <v>69</v>
      </c>
      <c r="AY240" s="205" t="s">
        <v>120</v>
      </c>
    </row>
    <row r="241" spans="2:65" s="13" customFormat="1">
      <c r="B241" s="206"/>
      <c r="C241" s="207"/>
      <c r="D241" s="186" t="s">
        <v>128</v>
      </c>
      <c r="E241" s="208" t="s">
        <v>1</v>
      </c>
      <c r="F241" s="209" t="s">
        <v>147</v>
      </c>
      <c r="G241" s="207"/>
      <c r="H241" s="210">
        <v>18.3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128</v>
      </c>
      <c r="AU241" s="216" t="s">
        <v>79</v>
      </c>
      <c r="AV241" s="13" t="s">
        <v>126</v>
      </c>
      <c r="AW241" s="13" t="s">
        <v>32</v>
      </c>
      <c r="AX241" s="13" t="s">
        <v>77</v>
      </c>
      <c r="AY241" s="216" t="s">
        <v>120</v>
      </c>
    </row>
    <row r="242" spans="2:65" s="10" customFormat="1" ht="22.9" customHeight="1">
      <c r="B242" s="157"/>
      <c r="C242" s="158"/>
      <c r="D242" s="159" t="s">
        <v>68</v>
      </c>
      <c r="E242" s="171" t="s">
        <v>165</v>
      </c>
      <c r="F242" s="171" t="s">
        <v>351</v>
      </c>
      <c r="G242" s="158"/>
      <c r="H242" s="158"/>
      <c r="I242" s="161"/>
      <c r="J242" s="172">
        <f>BK242</f>
        <v>0</v>
      </c>
      <c r="K242" s="158"/>
      <c r="L242" s="163"/>
      <c r="M242" s="164"/>
      <c r="N242" s="165"/>
      <c r="O242" s="165"/>
      <c r="P242" s="166">
        <f>SUM(P243:P257)</f>
        <v>0</v>
      </c>
      <c r="Q242" s="165"/>
      <c r="R242" s="166">
        <f>SUM(R243:R257)</f>
        <v>2.4140000000000001</v>
      </c>
      <c r="S242" s="165"/>
      <c r="T242" s="167">
        <f>SUM(T243:T257)</f>
        <v>0</v>
      </c>
      <c r="AR242" s="168" t="s">
        <v>77</v>
      </c>
      <c r="AT242" s="169" t="s">
        <v>68</v>
      </c>
      <c r="AU242" s="169" t="s">
        <v>77</v>
      </c>
      <c r="AY242" s="168" t="s">
        <v>120</v>
      </c>
      <c r="BK242" s="170">
        <f>SUM(BK243:BK257)</f>
        <v>0</v>
      </c>
    </row>
    <row r="243" spans="2:65" s="1" customFormat="1" ht="16.5" customHeight="1">
      <c r="B243" s="33"/>
      <c r="C243" s="173" t="s">
        <v>352</v>
      </c>
      <c r="D243" s="173" t="s">
        <v>122</v>
      </c>
      <c r="E243" s="174" t="s">
        <v>353</v>
      </c>
      <c r="F243" s="175" t="s">
        <v>354</v>
      </c>
      <c r="G243" s="176" t="s">
        <v>201</v>
      </c>
      <c r="H243" s="177">
        <v>220.2</v>
      </c>
      <c r="I243" s="178"/>
      <c r="J243" s="177">
        <f>ROUND(I243*H243,2)</f>
        <v>0</v>
      </c>
      <c r="K243" s="175" t="s">
        <v>134</v>
      </c>
      <c r="L243" s="37"/>
      <c r="M243" s="179" t="s">
        <v>1</v>
      </c>
      <c r="N243" s="180" t="s">
        <v>40</v>
      </c>
      <c r="O243" s="59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AR243" s="16" t="s">
        <v>126</v>
      </c>
      <c r="AT243" s="16" t="s">
        <v>122</v>
      </c>
      <c r="AU243" s="16" t="s">
        <v>79</v>
      </c>
      <c r="AY243" s="16" t="s">
        <v>120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6" t="s">
        <v>77</v>
      </c>
      <c r="BK243" s="183">
        <f>ROUND(I243*H243,2)</f>
        <v>0</v>
      </c>
      <c r="BL243" s="16" t="s">
        <v>126</v>
      </c>
      <c r="BM243" s="16" t="s">
        <v>355</v>
      </c>
    </row>
    <row r="244" spans="2:65" s="11" customFormat="1">
      <c r="B244" s="184"/>
      <c r="C244" s="185"/>
      <c r="D244" s="186" t="s">
        <v>128</v>
      </c>
      <c r="E244" s="187" t="s">
        <v>1</v>
      </c>
      <c r="F244" s="188" t="s">
        <v>356</v>
      </c>
      <c r="G244" s="185"/>
      <c r="H244" s="187" t="s">
        <v>1</v>
      </c>
      <c r="I244" s="189"/>
      <c r="J244" s="185"/>
      <c r="K244" s="185"/>
      <c r="L244" s="190"/>
      <c r="M244" s="191"/>
      <c r="N244" s="192"/>
      <c r="O244" s="192"/>
      <c r="P244" s="192"/>
      <c r="Q244" s="192"/>
      <c r="R244" s="192"/>
      <c r="S244" s="192"/>
      <c r="T244" s="193"/>
      <c r="AT244" s="194" t="s">
        <v>128</v>
      </c>
      <c r="AU244" s="194" t="s">
        <v>79</v>
      </c>
      <c r="AV244" s="11" t="s">
        <v>77</v>
      </c>
      <c r="AW244" s="11" t="s">
        <v>32</v>
      </c>
      <c r="AX244" s="11" t="s">
        <v>69</v>
      </c>
      <c r="AY244" s="194" t="s">
        <v>120</v>
      </c>
    </row>
    <row r="245" spans="2:65" s="12" customFormat="1">
      <c r="B245" s="195"/>
      <c r="C245" s="196"/>
      <c r="D245" s="186" t="s">
        <v>128</v>
      </c>
      <c r="E245" s="197" t="s">
        <v>1</v>
      </c>
      <c r="F245" s="198" t="s">
        <v>357</v>
      </c>
      <c r="G245" s="196"/>
      <c r="H245" s="199">
        <v>118.4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128</v>
      </c>
      <c r="AU245" s="205" t="s">
        <v>79</v>
      </c>
      <c r="AV245" s="12" t="s">
        <v>79</v>
      </c>
      <c r="AW245" s="12" t="s">
        <v>32</v>
      </c>
      <c r="AX245" s="12" t="s">
        <v>69</v>
      </c>
      <c r="AY245" s="205" t="s">
        <v>120</v>
      </c>
    </row>
    <row r="246" spans="2:65" s="11" customFormat="1">
      <c r="B246" s="184"/>
      <c r="C246" s="185"/>
      <c r="D246" s="186" t="s">
        <v>128</v>
      </c>
      <c r="E246" s="187" t="s">
        <v>1</v>
      </c>
      <c r="F246" s="188" t="s">
        <v>358</v>
      </c>
      <c r="G246" s="185"/>
      <c r="H246" s="187" t="s">
        <v>1</v>
      </c>
      <c r="I246" s="189"/>
      <c r="J246" s="185"/>
      <c r="K246" s="185"/>
      <c r="L246" s="190"/>
      <c r="M246" s="191"/>
      <c r="N246" s="192"/>
      <c r="O246" s="192"/>
      <c r="P246" s="192"/>
      <c r="Q246" s="192"/>
      <c r="R246" s="192"/>
      <c r="S246" s="192"/>
      <c r="T246" s="193"/>
      <c r="AT246" s="194" t="s">
        <v>128</v>
      </c>
      <c r="AU246" s="194" t="s">
        <v>79</v>
      </c>
      <c r="AV246" s="11" t="s">
        <v>77</v>
      </c>
      <c r="AW246" s="11" t="s">
        <v>32</v>
      </c>
      <c r="AX246" s="11" t="s">
        <v>69</v>
      </c>
      <c r="AY246" s="194" t="s">
        <v>120</v>
      </c>
    </row>
    <row r="247" spans="2:65" s="12" customFormat="1">
      <c r="B247" s="195"/>
      <c r="C247" s="196"/>
      <c r="D247" s="186" t="s">
        <v>128</v>
      </c>
      <c r="E247" s="197" t="s">
        <v>1</v>
      </c>
      <c r="F247" s="198" t="s">
        <v>359</v>
      </c>
      <c r="G247" s="196"/>
      <c r="H247" s="199">
        <v>5.3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128</v>
      </c>
      <c r="AU247" s="205" t="s">
        <v>79</v>
      </c>
      <c r="AV247" s="12" t="s">
        <v>79</v>
      </c>
      <c r="AW247" s="12" t="s">
        <v>32</v>
      </c>
      <c r="AX247" s="12" t="s">
        <v>69</v>
      </c>
      <c r="AY247" s="205" t="s">
        <v>120</v>
      </c>
    </row>
    <row r="248" spans="2:65" s="11" customFormat="1">
      <c r="B248" s="184"/>
      <c r="C248" s="185"/>
      <c r="D248" s="186" t="s">
        <v>128</v>
      </c>
      <c r="E248" s="187" t="s">
        <v>1</v>
      </c>
      <c r="F248" s="188" t="s">
        <v>360</v>
      </c>
      <c r="G248" s="185"/>
      <c r="H248" s="187" t="s">
        <v>1</v>
      </c>
      <c r="I248" s="189"/>
      <c r="J248" s="185"/>
      <c r="K248" s="185"/>
      <c r="L248" s="190"/>
      <c r="M248" s="191"/>
      <c r="N248" s="192"/>
      <c r="O248" s="192"/>
      <c r="P248" s="192"/>
      <c r="Q248" s="192"/>
      <c r="R248" s="192"/>
      <c r="S248" s="192"/>
      <c r="T248" s="193"/>
      <c r="AT248" s="194" t="s">
        <v>128</v>
      </c>
      <c r="AU248" s="194" t="s">
        <v>79</v>
      </c>
      <c r="AV248" s="11" t="s">
        <v>77</v>
      </c>
      <c r="AW248" s="11" t="s">
        <v>32</v>
      </c>
      <c r="AX248" s="11" t="s">
        <v>69</v>
      </c>
      <c r="AY248" s="194" t="s">
        <v>120</v>
      </c>
    </row>
    <row r="249" spans="2:65" s="12" customFormat="1">
      <c r="B249" s="195"/>
      <c r="C249" s="196"/>
      <c r="D249" s="186" t="s">
        <v>128</v>
      </c>
      <c r="E249" s="197" t="s">
        <v>1</v>
      </c>
      <c r="F249" s="198" t="s">
        <v>361</v>
      </c>
      <c r="G249" s="196"/>
      <c r="H249" s="199">
        <v>84.7</v>
      </c>
      <c r="I249" s="200"/>
      <c r="J249" s="196"/>
      <c r="K249" s="196"/>
      <c r="L249" s="201"/>
      <c r="M249" s="202"/>
      <c r="N249" s="203"/>
      <c r="O249" s="203"/>
      <c r="P249" s="203"/>
      <c r="Q249" s="203"/>
      <c r="R249" s="203"/>
      <c r="S249" s="203"/>
      <c r="T249" s="204"/>
      <c r="AT249" s="205" t="s">
        <v>128</v>
      </c>
      <c r="AU249" s="205" t="s">
        <v>79</v>
      </c>
      <c r="AV249" s="12" t="s">
        <v>79</v>
      </c>
      <c r="AW249" s="12" t="s">
        <v>32</v>
      </c>
      <c r="AX249" s="12" t="s">
        <v>69</v>
      </c>
      <c r="AY249" s="205" t="s">
        <v>120</v>
      </c>
    </row>
    <row r="250" spans="2:65" s="11" customFormat="1">
      <c r="B250" s="184"/>
      <c r="C250" s="185"/>
      <c r="D250" s="186" t="s">
        <v>128</v>
      </c>
      <c r="E250" s="187" t="s">
        <v>1</v>
      </c>
      <c r="F250" s="188" t="s">
        <v>156</v>
      </c>
      <c r="G250" s="185"/>
      <c r="H250" s="187" t="s">
        <v>1</v>
      </c>
      <c r="I250" s="189"/>
      <c r="J250" s="185"/>
      <c r="K250" s="185"/>
      <c r="L250" s="190"/>
      <c r="M250" s="191"/>
      <c r="N250" s="192"/>
      <c r="O250" s="192"/>
      <c r="P250" s="192"/>
      <c r="Q250" s="192"/>
      <c r="R250" s="192"/>
      <c r="S250" s="192"/>
      <c r="T250" s="193"/>
      <c r="AT250" s="194" t="s">
        <v>128</v>
      </c>
      <c r="AU250" s="194" t="s">
        <v>79</v>
      </c>
      <c r="AV250" s="11" t="s">
        <v>77</v>
      </c>
      <c r="AW250" s="11" t="s">
        <v>32</v>
      </c>
      <c r="AX250" s="11" t="s">
        <v>69</v>
      </c>
      <c r="AY250" s="194" t="s">
        <v>120</v>
      </c>
    </row>
    <row r="251" spans="2:65" s="12" customFormat="1">
      <c r="B251" s="195"/>
      <c r="C251" s="196"/>
      <c r="D251" s="186" t="s">
        <v>128</v>
      </c>
      <c r="E251" s="197" t="s">
        <v>1</v>
      </c>
      <c r="F251" s="198" t="s">
        <v>362</v>
      </c>
      <c r="G251" s="196"/>
      <c r="H251" s="199">
        <v>11.8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128</v>
      </c>
      <c r="AU251" s="205" t="s">
        <v>79</v>
      </c>
      <c r="AV251" s="12" t="s">
        <v>79</v>
      </c>
      <c r="AW251" s="12" t="s">
        <v>32</v>
      </c>
      <c r="AX251" s="12" t="s">
        <v>69</v>
      </c>
      <c r="AY251" s="205" t="s">
        <v>120</v>
      </c>
    </row>
    <row r="252" spans="2:65" s="13" customFormat="1">
      <c r="B252" s="206"/>
      <c r="C252" s="207"/>
      <c r="D252" s="186" t="s">
        <v>128</v>
      </c>
      <c r="E252" s="208" t="s">
        <v>1</v>
      </c>
      <c r="F252" s="209" t="s">
        <v>147</v>
      </c>
      <c r="G252" s="207"/>
      <c r="H252" s="210">
        <v>220.20000000000002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128</v>
      </c>
      <c r="AU252" s="216" t="s">
        <v>79</v>
      </c>
      <c r="AV252" s="13" t="s">
        <v>126</v>
      </c>
      <c r="AW252" s="13" t="s">
        <v>32</v>
      </c>
      <c r="AX252" s="13" t="s">
        <v>77</v>
      </c>
      <c r="AY252" s="216" t="s">
        <v>120</v>
      </c>
    </row>
    <row r="253" spans="2:65" s="1" customFormat="1" ht="16.5" customHeight="1">
      <c r="B253" s="33"/>
      <c r="C253" s="173" t="s">
        <v>363</v>
      </c>
      <c r="D253" s="173" t="s">
        <v>122</v>
      </c>
      <c r="E253" s="174" t="s">
        <v>364</v>
      </c>
      <c r="F253" s="175" t="s">
        <v>365</v>
      </c>
      <c r="G253" s="176" t="s">
        <v>201</v>
      </c>
      <c r="H253" s="177">
        <v>71</v>
      </c>
      <c r="I253" s="178"/>
      <c r="J253" s="177">
        <f>ROUND(I253*H253,2)</f>
        <v>0</v>
      </c>
      <c r="K253" s="175" t="s">
        <v>1</v>
      </c>
      <c r="L253" s="37"/>
      <c r="M253" s="179" t="s">
        <v>1</v>
      </c>
      <c r="N253" s="180" t="s">
        <v>40</v>
      </c>
      <c r="O253" s="59"/>
      <c r="P253" s="181">
        <f>O253*H253</f>
        <v>0</v>
      </c>
      <c r="Q253" s="181">
        <v>3.4000000000000002E-2</v>
      </c>
      <c r="R253" s="181">
        <f>Q253*H253</f>
        <v>2.4140000000000001</v>
      </c>
      <c r="S253" s="181">
        <v>0</v>
      </c>
      <c r="T253" s="182">
        <f>S253*H253</f>
        <v>0</v>
      </c>
      <c r="AR253" s="16" t="s">
        <v>126</v>
      </c>
      <c r="AT253" s="16" t="s">
        <v>122</v>
      </c>
      <c r="AU253" s="16" t="s">
        <v>79</v>
      </c>
      <c r="AY253" s="16" t="s">
        <v>120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6" t="s">
        <v>77</v>
      </c>
      <c r="BK253" s="183">
        <f>ROUND(I253*H253,2)</f>
        <v>0</v>
      </c>
      <c r="BL253" s="16" t="s">
        <v>126</v>
      </c>
      <c r="BM253" s="16" t="s">
        <v>366</v>
      </c>
    </row>
    <row r="254" spans="2:65" s="11" customFormat="1">
      <c r="B254" s="184"/>
      <c r="C254" s="185"/>
      <c r="D254" s="186" t="s">
        <v>128</v>
      </c>
      <c r="E254" s="187" t="s">
        <v>1</v>
      </c>
      <c r="F254" s="188" t="s">
        <v>367</v>
      </c>
      <c r="G254" s="185"/>
      <c r="H254" s="187" t="s">
        <v>1</v>
      </c>
      <c r="I254" s="189"/>
      <c r="J254" s="185"/>
      <c r="K254" s="185"/>
      <c r="L254" s="190"/>
      <c r="M254" s="191"/>
      <c r="N254" s="192"/>
      <c r="O254" s="192"/>
      <c r="P254" s="192"/>
      <c r="Q254" s="192"/>
      <c r="R254" s="192"/>
      <c r="S254" s="192"/>
      <c r="T254" s="193"/>
      <c r="AT254" s="194" t="s">
        <v>128</v>
      </c>
      <c r="AU254" s="194" t="s">
        <v>79</v>
      </c>
      <c r="AV254" s="11" t="s">
        <v>77</v>
      </c>
      <c r="AW254" s="11" t="s">
        <v>32</v>
      </c>
      <c r="AX254" s="11" t="s">
        <v>69</v>
      </c>
      <c r="AY254" s="194" t="s">
        <v>120</v>
      </c>
    </row>
    <row r="255" spans="2:65" s="11" customFormat="1">
      <c r="B255" s="184"/>
      <c r="C255" s="185"/>
      <c r="D255" s="186" t="s">
        <v>128</v>
      </c>
      <c r="E255" s="187" t="s">
        <v>1</v>
      </c>
      <c r="F255" s="188" t="s">
        <v>368</v>
      </c>
      <c r="G255" s="185"/>
      <c r="H255" s="187" t="s">
        <v>1</v>
      </c>
      <c r="I255" s="189"/>
      <c r="J255" s="185"/>
      <c r="K255" s="185"/>
      <c r="L255" s="190"/>
      <c r="M255" s="191"/>
      <c r="N255" s="192"/>
      <c r="O255" s="192"/>
      <c r="P255" s="192"/>
      <c r="Q255" s="192"/>
      <c r="R255" s="192"/>
      <c r="S255" s="192"/>
      <c r="T255" s="193"/>
      <c r="AT255" s="194" t="s">
        <v>128</v>
      </c>
      <c r="AU255" s="194" t="s">
        <v>79</v>
      </c>
      <c r="AV255" s="11" t="s">
        <v>77</v>
      </c>
      <c r="AW255" s="11" t="s">
        <v>32</v>
      </c>
      <c r="AX255" s="11" t="s">
        <v>69</v>
      </c>
      <c r="AY255" s="194" t="s">
        <v>120</v>
      </c>
    </row>
    <row r="256" spans="2:65" s="11" customFormat="1">
      <c r="B256" s="184"/>
      <c r="C256" s="185"/>
      <c r="D256" s="186" t="s">
        <v>128</v>
      </c>
      <c r="E256" s="187" t="s">
        <v>1</v>
      </c>
      <c r="F256" s="188" t="s">
        <v>369</v>
      </c>
      <c r="G256" s="185"/>
      <c r="H256" s="187" t="s">
        <v>1</v>
      </c>
      <c r="I256" s="189"/>
      <c r="J256" s="185"/>
      <c r="K256" s="185"/>
      <c r="L256" s="190"/>
      <c r="M256" s="191"/>
      <c r="N256" s="192"/>
      <c r="O256" s="192"/>
      <c r="P256" s="192"/>
      <c r="Q256" s="192"/>
      <c r="R256" s="192"/>
      <c r="S256" s="192"/>
      <c r="T256" s="193"/>
      <c r="AT256" s="194" t="s">
        <v>128</v>
      </c>
      <c r="AU256" s="194" t="s">
        <v>79</v>
      </c>
      <c r="AV256" s="11" t="s">
        <v>77</v>
      </c>
      <c r="AW256" s="11" t="s">
        <v>32</v>
      </c>
      <c r="AX256" s="11" t="s">
        <v>69</v>
      </c>
      <c r="AY256" s="194" t="s">
        <v>120</v>
      </c>
    </row>
    <row r="257" spans="2:65" s="12" customFormat="1">
      <c r="B257" s="195"/>
      <c r="C257" s="196"/>
      <c r="D257" s="186" t="s">
        <v>128</v>
      </c>
      <c r="E257" s="197" t="s">
        <v>1</v>
      </c>
      <c r="F257" s="198" t="s">
        <v>370</v>
      </c>
      <c r="G257" s="196"/>
      <c r="H257" s="199">
        <v>71</v>
      </c>
      <c r="I257" s="200"/>
      <c r="J257" s="196"/>
      <c r="K257" s="196"/>
      <c r="L257" s="201"/>
      <c r="M257" s="202"/>
      <c r="N257" s="203"/>
      <c r="O257" s="203"/>
      <c r="P257" s="203"/>
      <c r="Q257" s="203"/>
      <c r="R257" s="203"/>
      <c r="S257" s="203"/>
      <c r="T257" s="204"/>
      <c r="AT257" s="205" t="s">
        <v>128</v>
      </c>
      <c r="AU257" s="205" t="s">
        <v>79</v>
      </c>
      <c r="AV257" s="12" t="s">
        <v>79</v>
      </c>
      <c r="AW257" s="12" t="s">
        <v>32</v>
      </c>
      <c r="AX257" s="12" t="s">
        <v>77</v>
      </c>
      <c r="AY257" s="205" t="s">
        <v>120</v>
      </c>
    </row>
    <row r="258" spans="2:65" s="10" customFormat="1" ht="22.9" customHeight="1">
      <c r="B258" s="157"/>
      <c r="C258" s="158"/>
      <c r="D258" s="159" t="s">
        <v>68</v>
      </c>
      <c r="E258" s="171" t="s">
        <v>180</v>
      </c>
      <c r="F258" s="171" t="s">
        <v>371</v>
      </c>
      <c r="G258" s="158"/>
      <c r="H258" s="158"/>
      <c r="I258" s="161"/>
      <c r="J258" s="172">
        <f>BK258</f>
        <v>0</v>
      </c>
      <c r="K258" s="158"/>
      <c r="L258" s="163"/>
      <c r="M258" s="164"/>
      <c r="N258" s="165"/>
      <c r="O258" s="165"/>
      <c r="P258" s="166">
        <f>SUM(P259:P324)</f>
        <v>0</v>
      </c>
      <c r="Q258" s="165"/>
      <c r="R258" s="166">
        <f>SUM(R259:R324)</f>
        <v>0.10569000000000001</v>
      </c>
      <c r="S258" s="165"/>
      <c r="T258" s="167">
        <f>SUM(T259:T324)</f>
        <v>39.152570000000004</v>
      </c>
      <c r="AR258" s="168" t="s">
        <v>77</v>
      </c>
      <c r="AT258" s="169" t="s">
        <v>68</v>
      </c>
      <c r="AU258" s="169" t="s">
        <v>77</v>
      </c>
      <c r="AY258" s="168" t="s">
        <v>120</v>
      </c>
      <c r="BK258" s="170">
        <f>SUM(BK259:BK324)</f>
        <v>0</v>
      </c>
    </row>
    <row r="259" spans="2:65" s="1" customFormat="1" ht="16.5" customHeight="1">
      <c r="B259" s="33"/>
      <c r="C259" s="173" t="s">
        <v>372</v>
      </c>
      <c r="D259" s="173" t="s">
        <v>122</v>
      </c>
      <c r="E259" s="174" t="s">
        <v>373</v>
      </c>
      <c r="F259" s="175" t="s">
        <v>374</v>
      </c>
      <c r="G259" s="176" t="s">
        <v>265</v>
      </c>
      <c r="H259" s="177">
        <v>51.5</v>
      </c>
      <c r="I259" s="178"/>
      <c r="J259" s="177">
        <f>ROUND(I259*H259,2)</f>
        <v>0</v>
      </c>
      <c r="K259" s="175" t="s">
        <v>1</v>
      </c>
      <c r="L259" s="37"/>
      <c r="M259" s="179" t="s">
        <v>1</v>
      </c>
      <c r="N259" s="180" t="s">
        <v>40</v>
      </c>
      <c r="O259" s="59"/>
      <c r="P259" s="181">
        <f>O259*H259</f>
        <v>0</v>
      </c>
      <c r="Q259" s="181">
        <v>0</v>
      </c>
      <c r="R259" s="181">
        <f>Q259*H259</f>
        <v>0</v>
      </c>
      <c r="S259" s="181">
        <v>1.98E-3</v>
      </c>
      <c r="T259" s="182">
        <f>S259*H259</f>
        <v>0.10197000000000001</v>
      </c>
      <c r="AR259" s="16" t="s">
        <v>126</v>
      </c>
      <c r="AT259" s="16" t="s">
        <v>122</v>
      </c>
      <c r="AU259" s="16" t="s">
        <v>79</v>
      </c>
      <c r="AY259" s="16" t="s">
        <v>120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6" t="s">
        <v>77</v>
      </c>
      <c r="BK259" s="183">
        <f>ROUND(I259*H259,2)</f>
        <v>0</v>
      </c>
      <c r="BL259" s="16" t="s">
        <v>126</v>
      </c>
      <c r="BM259" s="16" t="s">
        <v>375</v>
      </c>
    </row>
    <row r="260" spans="2:65" s="12" customFormat="1">
      <c r="B260" s="195"/>
      <c r="C260" s="196"/>
      <c r="D260" s="186" t="s">
        <v>128</v>
      </c>
      <c r="E260" s="197" t="s">
        <v>1</v>
      </c>
      <c r="F260" s="198" t="s">
        <v>267</v>
      </c>
      <c r="G260" s="196"/>
      <c r="H260" s="199">
        <v>51.5</v>
      </c>
      <c r="I260" s="200"/>
      <c r="J260" s="196"/>
      <c r="K260" s="196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128</v>
      </c>
      <c r="AU260" s="205" t="s">
        <v>79</v>
      </c>
      <c r="AV260" s="12" t="s">
        <v>79</v>
      </c>
      <c r="AW260" s="12" t="s">
        <v>32</v>
      </c>
      <c r="AX260" s="12" t="s">
        <v>77</v>
      </c>
      <c r="AY260" s="205" t="s">
        <v>120</v>
      </c>
    </row>
    <row r="261" spans="2:65" s="1" customFormat="1" ht="16.5" customHeight="1">
      <c r="B261" s="33"/>
      <c r="C261" s="173" t="s">
        <v>376</v>
      </c>
      <c r="D261" s="173" t="s">
        <v>122</v>
      </c>
      <c r="E261" s="174" t="s">
        <v>377</v>
      </c>
      <c r="F261" s="175" t="s">
        <v>378</v>
      </c>
      <c r="G261" s="176" t="s">
        <v>253</v>
      </c>
      <c r="H261" s="177">
        <v>22</v>
      </c>
      <c r="I261" s="178"/>
      <c r="J261" s="177">
        <f>ROUND(I261*H261,2)</f>
        <v>0</v>
      </c>
      <c r="K261" s="175" t="s">
        <v>1</v>
      </c>
      <c r="L261" s="37"/>
      <c r="M261" s="179" t="s">
        <v>1</v>
      </c>
      <c r="N261" s="180" t="s">
        <v>40</v>
      </c>
      <c r="O261" s="59"/>
      <c r="P261" s="181">
        <f>O261*H261</f>
        <v>0</v>
      </c>
      <c r="Q261" s="181">
        <v>0</v>
      </c>
      <c r="R261" s="181">
        <f>Q261*H261</f>
        <v>0</v>
      </c>
      <c r="S261" s="181">
        <v>6.5699999999999995E-2</v>
      </c>
      <c r="T261" s="182">
        <f>S261*H261</f>
        <v>1.4453999999999998</v>
      </c>
      <c r="AR261" s="16" t="s">
        <v>126</v>
      </c>
      <c r="AT261" s="16" t="s">
        <v>122</v>
      </c>
      <c r="AU261" s="16" t="s">
        <v>79</v>
      </c>
      <c r="AY261" s="16" t="s">
        <v>120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6" t="s">
        <v>77</v>
      </c>
      <c r="BK261" s="183">
        <f>ROUND(I261*H261,2)</f>
        <v>0</v>
      </c>
      <c r="BL261" s="16" t="s">
        <v>126</v>
      </c>
      <c r="BM261" s="16" t="s">
        <v>379</v>
      </c>
    </row>
    <row r="262" spans="2:65" s="12" customFormat="1">
      <c r="B262" s="195"/>
      <c r="C262" s="196"/>
      <c r="D262" s="186" t="s">
        <v>128</v>
      </c>
      <c r="E262" s="197" t="s">
        <v>1</v>
      </c>
      <c r="F262" s="198" t="s">
        <v>256</v>
      </c>
      <c r="G262" s="196"/>
      <c r="H262" s="199">
        <v>22</v>
      </c>
      <c r="I262" s="200"/>
      <c r="J262" s="196"/>
      <c r="K262" s="196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128</v>
      </c>
      <c r="AU262" s="205" t="s">
        <v>79</v>
      </c>
      <c r="AV262" s="12" t="s">
        <v>79</v>
      </c>
      <c r="AW262" s="12" t="s">
        <v>32</v>
      </c>
      <c r="AX262" s="12" t="s">
        <v>77</v>
      </c>
      <c r="AY262" s="205" t="s">
        <v>120</v>
      </c>
    </row>
    <row r="263" spans="2:65" s="1" customFormat="1" ht="16.5" customHeight="1">
      <c r="B263" s="33"/>
      <c r="C263" s="173" t="s">
        <v>380</v>
      </c>
      <c r="D263" s="173" t="s">
        <v>122</v>
      </c>
      <c r="E263" s="174" t="s">
        <v>381</v>
      </c>
      <c r="F263" s="175" t="s">
        <v>382</v>
      </c>
      <c r="G263" s="176" t="s">
        <v>133</v>
      </c>
      <c r="H263" s="177">
        <v>14.8</v>
      </c>
      <c r="I263" s="178"/>
      <c r="J263" s="177">
        <f>ROUND(I263*H263,2)</f>
        <v>0</v>
      </c>
      <c r="K263" s="175" t="s">
        <v>134</v>
      </c>
      <c r="L263" s="37"/>
      <c r="M263" s="179" t="s">
        <v>1</v>
      </c>
      <c r="N263" s="180" t="s">
        <v>40</v>
      </c>
      <c r="O263" s="59"/>
      <c r="P263" s="181">
        <f>O263*H263</f>
        <v>0</v>
      </c>
      <c r="Q263" s="181">
        <v>0</v>
      </c>
      <c r="R263" s="181">
        <f>Q263*H263</f>
        <v>0</v>
      </c>
      <c r="S263" s="181">
        <v>2.2000000000000002</v>
      </c>
      <c r="T263" s="182">
        <f>S263*H263</f>
        <v>32.56</v>
      </c>
      <c r="AR263" s="16" t="s">
        <v>126</v>
      </c>
      <c r="AT263" s="16" t="s">
        <v>122</v>
      </c>
      <c r="AU263" s="16" t="s">
        <v>79</v>
      </c>
      <c r="AY263" s="16" t="s">
        <v>120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6" t="s">
        <v>77</v>
      </c>
      <c r="BK263" s="183">
        <f>ROUND(I263*H263,2)</f>
        <v>0</v>
      </c>
      <c r="BL263" s="16" t="s">
        <v>126</v>
      </c>
      <c r="BM263" s="16" t="s">
        <v>383</v>
      </c>
    </row>
    <row r="264" spans="2:65" s="11" customFormat="1">
      <c r="B264" s="184"/>
      <c r="C264" s="185"/>
      <c r="D264" s="186" t="s">
        <v>128</v>
      </c>
      <c r="E264" s="187" t="s">
        <v>1</v>
      </c>
      <c r="F264" s="188" t="s">
        <v>287</v>
      </c>
      <c r="G264" s="185"/>
      <c r="H264" s="187" t="s">
        <v>1</v>
      </c>
      <c r="I264" s="189"/>
      <c r="J264" s="185"/>
      <c r="K264" s="185"/>
      <c r="L264" s="190"/>
      <c r="M264" s="191"/>
      <c r="N264" s="192"/>
      <c r="O264" s="192"/>
      <c r="P264" s="192"/>
      <c r="Q264" s="192"/>
      <c r="R264" s="192"/>
      <c r="S264" s="192"/>
      <c r="T264" s="193"/>
      <c r="AT264" s="194" t="s">
        <v>128</v>
      </c>
      <c r="AU264" s="194" t="s">
        <v>79</v>
      </c>
      <c r="AV264" s="11" t="s">
        <v>77</v>
      </c>
      <c r="AW264" s="11" t="s">
        <v>32</v>
      </c>
      <c r="AX264" s="11" t="s">
        <v>69</v>
      </c>
      <c r="AY264" s="194" t="s">
        <v>120</v>
      </c>
    </row>
    <row r="265" spans="2:65" s="12" customFormat="1">
      <c r="B265" s="195"/>
      <c r="C265" s="196"/>
      <c r="D265" s="186" t="s">
        <v>128</v>
      </c>
      <c r="E265" s="197" t="s">
        <v>1</v>
      </c>
      <c r="F265" s="198" t="s">
        <v>384</v>
      </c>
      <c r="G265" s="196"/>
      <c r="H265" s="199">
        <v>6.3</v>
      </c>
      <c r="I265" s="200"/>
      <c r="J265" s="196"/>
      <c r="K265" s="196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128</v>
      </c>
      <c r="AU265" s="205" t="s">
        <v>79</v>
      </c>
      <c r="AV265" s="12" t="s">
        <v>79</v>
      </c>
      <c r="AW265" s="12" t="s">
        <v>32</v>
      </c>
      <c r="AX265" s="12" t="s">
        <v>69</v>
      </c>
      <c r="AY265" s="205" t="s">
        <v>120</v>
      </c>
    </row>
    <row r="266" spans="2:65" s="11" customFormat="1">
      <c r="B266" s="184"/>
      <c r="C266" s="185"/>
      <c r="D266" s="186" t="s">
        <v>128</v>
      </c>
      <c r="E266" s="187" t="s">
        <v>1</v>
      </c>
      <c r="F266" s="188" t="s">
        <v>385</v>
      </c>
      <c r="G266" s="185"/>
      <c r="H266" s="187" t="s">
        <v>1</v>
      </c>
      <c r="I266" s="189"/>
      <c r="J266" s="185"/>
      <c r="K266" s="185"/>
      <c r="L266" s="190"/>
      <c r="M266" s="191"/>
      <c r="N266" s="192"/>
      <c r="O266" s="192"/>
      <c r="P266" s="192"/>
      <c r="Q266" s="192"/>
      <c r="R266" s="192"/>
      <c r="S266" s="192"/>
      <c r="T266" s="193"/>
      <c r="AT266" s="194" t="s">
        <v>128</v>
      </c>
      <c r="AU266" s="194" t="s">
        <v>79</v>
      </c>
      <c r="AV266" s="11" t="s">
        <v>77</v>
      </c>
      <c r="AW266" s="11" t="s">
        <v>32</v>
      </c>
      <c r="AX266" s="11" t="s">
        <v>69</v>
      </c>
      <c r="AY266" s="194" t="s">
        <v>120</v>
      </c>
    </row>
    <row r="267" spans="2:65" s="12" customFormat="1">
      <c r="B267" s="195"/>
      <c r="C267" s="196"/>
      <c r="D267" s="186" t="s">
        <v>128</v>
      </c>
      <c r="E267" s="197" t="s">
        <v>1</v>
      </c>
      <c r="F267" s="198" t="s">
        <v>386</v>
      </c>
      <c r="G267" s="196"/>
      <c r="H267" s="199">
        <v>4</v>
      </c>
      <c r="I267" s="200"/>
      <c r="J267" s="196"/>
      <c r="K267" s="196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128</v>
      </c>
      <c r="AU267" s="205" t="s">
        <v>79</v>
      </c>
      <c r="AV267" s="12" t="s">
        <v>79</v>
      </c>
      <c r="AW267" s="12" t="s">
        <v>32</v>
      </c>
      <c r="AX267" s="12" t="s">
        <v>69</v>
      </c>
      <c r="AY267" s="205" t="s">
        <v>120</v>
      </c>
    </row>
    <row r="268" spans="2:65" s="11" customFormat="1">
      <c r="B268" s="184"/>
      <c r="C268" s="185"/>
      <c r="D268" s="186" t="s">
        <v>128</v>
      </c>
      <c r="E268" s="187" t="s">
        <v>1</v>
      </c>
      <c r="F268" s="188" t="s">
        <v>387</v>
      </c>
      <c r="G268" s="185"/>
      <c r="H268" s="187" t="s">
        <v>1</v>
      </c>
      <c r="I268" s="189"/>
      <c r="J268" s="185"/>
      <c r="K268" s="185"/>
      <c r="L268" s="190"/>
      <c r="M268" s="191"/>
      <c r="N268" s="192"/>
      <c r="O268" s="192"/>
      <c r="P268" s="192"/>
      <c r="Q268" s="192"/>
      <c r="R268" s="192"/>
      <c r="S268" s="192"/>
      <c r="T268" s="193"/>
      <c r="AT268" s="194" t="s">
        <v>128</v>
      </c>
      <c r="AU268" s="194" t="s">
        <v>79</v>
      </c>
      <c r="AV268" s="11" t="s">
        <v>77</v>
      </c>
      <c r="AW268" s="11" t="s">
        <v>32</v>
      </c>
      <c r="AX268" s="11" t="s">
        <v>69</v>
      </c>
      <c r="AY268" s="194" t="s">
        <v>120</v>
      </c>
    </row>
    <row r="269" spans="2:65" s="12" customFormat="1">
      <c r="B269" s="195"/>
      <c r="C269" s="196"/>
      <c r="D269" s="186" t="s">
        <v>128</v>
      </c>
      <c r="E269" s="197" t="s">
        <v>1</v>
      </c>
      <c r="F269" s="198" t="s">
        <v>388</v>
      </c>
      <c r="G269" s="196"/>
      <c r="H269" s="199">
        <v>4.5</v>
      </c>
      <c r="I269" s="200"/>
      <c r="J269" s="196"/>
      <c r="K269" s="196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128</v>
      </c>
      <c r="AU269" s="205" t="s">
        <v>79</v>
      </c>
      <c r="AV269" s="12" t="s">
        <v>79</v>
      </c>
      <c r="AW269" s="12" t="s">
        <v>32</v>
      </c>
      <c r="AX269" s="12" t="s">
        <v>69</v>
      </c>
      <c r="AY269" s="205" t="s">
        <v>120</v>
      </c>
    </row>
    <row r="270" spans="2:65" s="13" customFormat="1">
      <c r="B270" s="206"/>
      <c r="C270" s="207"/>
      <c r="D270" s="186" t="s">
        <v>128</v>
      </c>
      <c r="E270" s="208" t="s">
        <v>1</v>
      </c>
      <c r="F270" s="209" t="s">
        <v>147</v>
      </c>
      <c r="G270" s="207"/>
      <c r="H270" s="210">
        <v>14.8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128</v>
      </c>
      <c r="AU270" s="216" t="s">
        <v>79</v>
      </c>
      <c r="AV270" s="13" t="s">
        <v>126</v>
      </c>
      <c r="AW270" s="13" t="s">
        <v>32</v>
      </c>
      <c r="AX270" s="13" t="s">
        <v>77</v>
      </c>
      <c r="AY270" s="216" t="s">
        <v>120</v>
      </c>
    </row>
    <row r="271" spans="2:65" s="1" customFormat="1" ht="16.5" customHeight="1">
      <c r="B271" s="33"/>
      <c r="C271" s="173" t="s">
        <v>389</v>
      </c>
      <c r="D271" s="173" t="s">
        <v>122</v>
      </c>
      <c r="E271" s="174" t="s">
        <v>390</v>
      </c>
      <c r="F271" s="175" t="s">
        <v>391</v>
      </c>
      <c r="G271" s="176" t="s">
        <v>133</v>
      </c>
      <c r="H271" s="177">
        <v>1.9</v>
      </c>
      <c r="I271" s="178"/>
      <c r="J271" s="177">
        <f>ROUND(I271*H271,2)</f>
        <v>0</v>
      </c>
      <c r="K271" s="175" t="s">
        <v>134</v>
      </c>
      <c r="L271" s="37"/>
      <c r="M271" s="179" t="s">
        <v>1</v>
      </c>
      <c r="N271" s="180" t="s">
        <v>40</v>
      </c>
      <c r="O271" s="59"/>
      <c r="P271" s="181">
        <f>O271*H271</f>
        <v>0</v>
      </c>
      <c r="Q271" s="181">
        <v>0</v>
      </c>
      <c r="R271" s="181">
        <f>Q271*H271</f>
        <v>0</v>
      </c>
      <c r="S271" s="181">
        <v>2.5</v>
      </c>
      <c r="T271" s="182">
        <f>S271*H271</f>
        <v>4.75</v>
      </c>
      <c r="AR271" s="16" t="s">
        <v>126</v>
      </c>
      <c r="AT271" s="16" t="s">
        <v>122</v>
      </c>
      <c r="AU271" s="16" t="s">
        <v>79</v>
      </c>
      <c r="AY271" s="16" t="s">
        <v>120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6" t="s">
        <v>77</v>
      </c>
      <c r="BK271" s="183">
        <f>ROUND(I271*H271,2)</f>
        <v>0</v>
      </c>
      <c r="BL271" s="16" t="s">
        <v>126</v>
      </c>
      <c r="BM271" s="16" t="s">
        <v>392</v>
      </c>
    </row>
    <row r="272" spans="2:65" s="11" customFormat="1">
      <c r="B272" s="184"/>
      <c r="C272" s="185"/>
      <c r="D272" s="186" t="s">
        <v>128</v>
      </c>
      <c r="E272" s="187" t="s">
        <v>1</v>
      </c>
      <c r="F272" s="188" t="s">
        <v>393</v>
      </c>
      <c r="G272" s="185"/>
      <c r="H272" s="187" t="s">
        <v>1</v>
      </c>
      <c r="I272" s="189"/>
      <c r="J272" s="185"/>
      <c r="K272" s="185"/>
      <c r="L272" s="190"/>
      <c r="M272" s="191"/>
      <c r="N272" s="192"/>
      <c r="O272" s="192"/>
      <c r="P272" s="192"/>
      <c r="Q272" s="192"/>
      <c r="R272" s="192"/>
      <c r="S272" s="192"/>
      <c r="T272" s="193"/>
      <c r="AT272" s="194" t="s">
        <v>128</v>
      </c>
      <c r="AU272" s="194" t="s">
        <v>79</v>
      </c>
      <c r="AV272" s="11" t="s">
        <v>77</v>
      </c>
      <c r="AW272" s="11" t="s">
        <v>32</v>
      </c>
      <c r="AX272" s="11" t="s">
        <v>69</v>
      </c>
      <c r="AY272" s="194" t="s">
        <v>120</v>
      </c>
    </row>
    <row r="273" spans="2:65" s="12" customFormat="1">
      <c r="B273" s="195"/>
      <c r="C273" s="196"/>
      <c r="D273" s="186" t="s">
        <v>128</v>
      </c>
      <c r="E273" s="197" t="s">
        <v>1</v>
      </c>
      <c r="F273" s="198" t="s">
        <v>394</v>
      </c>
      <c r="G273" s="196"/>
      <c r="H273" s="199">
        <v>1.9</v>
      </c>
      <c r="I273" s="200"/>
      <c r="J273" s="196"/>
      <c r="K273" s="196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128</v>
      </c>
      <c r="AU273" s="205" t="s">
        <v>79</v>
      </c>
      <c r="AV273" s="12" t="s">
        <v>79</v>
      </c>
      <c r="AW273" s="12" t="s">
        <v>32</v>
      </c>
      <c r="AX273" s="12" t="s">
        <v>77</v>
      </c>
      <c r="AY273" s="205" t="s">
        <v>120</v>
      </c>
    </row>
    <row r="274" spans="2:65" s="1" customFormat="1" ht="16.5" customHeight="1">
      <c r="B274" s="33"/>
      <c r="C274" s="173" t="s">
        <v>395</v>
      </c>
      <c r="D274" s="173" t="s">
        <v>122</v>
      </c>
      <c r="E274" s="174" t="s">
        <v>396</v>
      </c>
      <c r="F274" s="175" t="s">
        <v>397</v>
      </c>
      <c r="G274" s="176" t="s">
        <v>201</v>
      </c>
      <c r="H274" s="177">
        <v>251.3</v>
      </c>
      <c r="I274" s="178"/>
      <c r="J274" s="177">
        <f>ROUND(I274*H274,2)</f>
        <v>0</v>
      </c>
      <c r="K274" s="175" t="s">
        <v>134</v>
      </c>
      <c r="L274" s="37"/>
      <c r="M274" s="179" t="s">
        <v>1</v>
      </c>
      <c r="N274" s="180" t="s">
        <v>40</v>
      </c>
      <c r="O274" s="59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AR274" s="16" t="s">
        <v>126</v>
      </c>
      <c r="AT274" s="16" t="s">
        <v>122</v>
      </c>
      <c r="AU274" s="16" t="s">
        <v>79</v>
      </c>
      <c r="AY274" s="16" t="s">
        <v>120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6" t="s">
        <v>77</v>
      </c>
      <c r="BK274" s="183">
        <f>ROUND(I274*H274,2)</f>
        <v>0</v>
      </c>
      <c r="BL274" s="16" t="s">
        <v>126</v>
      </c>
      <c r="BM274" s="16" t="s">
        <v>398</v>
      </c>
    </row>
    <row r="275" spans="2:65" s="11" customFormat="1">
      <c r="B275" s="184"/>
      <c r="C275" s="185"/>
      <c r="D275" s="186" t="s">
        <v>128</v>
      </c>
      <c r="E275" s="187" t="s">
        <v>1</v>
      </c>
      <c r="F275" s="188" t="s">
        <v>399</v>
      </c>
      <c r="G275" s="185"/>
      <c r="H275" s="187" t="s">
        <v>1</v>
      </c>
      <c r="I275" s="189"/>
      <c r="J275" s="185"/>
      <c r="K275" s="185"/>
      <c r="L275" s="190"/>
      <c r="M275" s="191"/>
      <c r="N275" s="192"/>
      <c r="O275" s="192"/>
      <c r="P275" s="192"/>
      <c r="Q275" s="192"/>
      <c r="R275" s="192"/>
      <c r="S275" s="192"/>
      <c r="T275" s="193"/>
      <c r="AT275" s="194" t="s">
        <v>128</v>
      </c>
      <c r="AU275" s="194" t="s">
        <v>79</v>
      </c>
      <c r="AV275" s="11" t="s">
        <v>77</v>
      </c>
      <c r="AW275" s="11" t="s">
        <v>32</v>
      </c>
      <c r="AX275" s="11" t="s">
        <v>69</v>
      </c>
      <c r="AY275" s="194" t="s">
        <v>120</v>
      </c>
    </row>
    <row r="276" spans="2:65" s="12" customFormat="1">
      <c r="B276" s="195"/>
      <c r="C276" s="196"/>
      <c r="D276" s="186" t="s">
        <v>128</v>
      </c>
      <c r="E276" s="197" t="s">
        <v>1</v>
      </c>
      <c r="F276" s="198" t="s">
        <v>400</v>
      </c>
      <c r="G276" s="196"/>
      <c r="H276" s="199">
        <v>36.4</v>
      </c>
      <c r="I276" s="200"/>
      <c r="J276" s="196"/>
      <c r="K276" s="196"/>
      <c r="L276" s="201"/>
      <c r="M276" s="202"/>
      <c r="N276" s="203"/>
      <c r="O276" s="203"/>
      <c r="P276" s="203"/>
      <c r="Q276" s="203"/>
      <c r="R276" s="203"/>
      <c r="S276" s="203"/>
      <c r="T276" s="204"/>
      <c r="AT276" s="205" t="s">
        <v>128</v>
      </c>
      <c r="AU276" s="205" t="s">
        <v>79</v>
      </c>
      <c r="AV276" s="12" t="s">
        <v>79</v>
      </c>
      <c r="AW276" s="12" t="s">
        <v>32</v>
      </c>
      <c r="AX276" s="12" t="s">
        <v>69</v>
      </c>
      <c r="AY276" s="205" t="s">
        <v>120</v>
      </c>
    </row>
    <row r="277" spans="2:65" s="11" customFormat="1">
      <c r="B277" s="184"/>
      <c r="C277" s="185"/>
      <c r="D277" s="186" t="s">
        <v>128</v>
      </c>
      <c r="E277" s="187" t="s">
        <v>1</v>
      </c>
      <c r="F277" s="188" t="s">
        <v>401</v>
      </c>
      <c r="G277" s="185"/>
      <c r="H277" s="187" t="s">
        <v>1</v>
      </c>
      <c r="I277" s="189"/>
      <c r="J277" s="185"/>
      <c r="K277" s="185"/>
      <c r="L277" s="190"/>
      <c r="M277" s="191"/>
      <c r="N277" s="192"/>
      <c r="O277" s="192"/>
      <c r="P277" s="192"/>
      <c r="Q277" s="192"/>
      <c r="R277" s="192"/>
      <c r="S277" s="192"/>
      <c r="T277" s="193"/>
      <c r="AT277" s="194" t="s">
        <v>128</v>
      </c>
      <c r="AU277" s="194" t="s">
        <v>79</v>
      </c>
      <c r="AV277" s="11" t="s">
        <v>77</v>
      </c>
      <c r="AW277" s="11" t="s">
        <v>32</v>
      </c>
      <c r="AX277" s="11" t="s">
        <v>69</v>
      </c>
      <c r="AY277" s="194" t="s">
        <v>120</v>
      </c>
    </row>
    <row r="278" spans="2:65" s="12" customFormat="1">
      <c r="B278" s="195"/>
      <c r="C278" s="196"/>
      <c r="D278" s="186" t="s">
        <v>128</v>
      </c>
      <c r="E278" s="197" t="s">
        <v>1</v>
      </c>
      <c r="F278" s="198" t="s">
        <v>357</v>
      </c>
      <c r="G278" s="196"/>
      <c r="H278" s="199">
        <v>118.4</v>
      </c>
      <c r="I278" s="200"/>
      <c r="J278" s="196"/>
      <c r="K278" s="196"/>
      <c r="L278" s="201"/>
      <c r="M278" s="202"/>
      <c r="N278" s="203"/>
      <c r="O278" s="203"/>
      <c r="P278" s="203"/>
      <c r="Q278" s="203"/>
      <c r="R278" s="203"/>
      <c r="S278" s="203"/>
      <c r="T278" s="204"/>
      <c r="AT278" s="205" t="s">
        <v>128</v>
      </c>
      <c r="AU278" s="205" t="s">
        <v>79</v>
      </c>
      <c r="AV278" s="12" t="s">
        <v>79</v>
      </c>
      <c r="AW278" s="12" t="s">
        <v>32</v>
      </c>
      <c r="AX278" s="12" t="s">
        <v>69</v>
      </c>
      <c r="AY278" s="205" t="s">
        <v>120</v>
      </c>
    </row>
    <row r="279" spans="2:65" s="11" customFormat="1">
      <c r="B279" s="184"/>
      <c r="C279" s="185"/>
      <c r="D279" s="186" t="s">
        <v>128</v>
      </c>
      <c r="E279" s="187" t="s">
        <v>1</v>
      </c>
      <c r="F279" s="188" t="s">
        <v>402</v>
      </c>
      <c r="G279" s="185"/>
      <c r="H279" s="187" t="s">
        <v>1</v>
      </c>
      <c r="I279" s="189"/>
      <c r="J279" s="185"/>
      <c r="K279" s="185"/>
      <c r="L279" s="190"/>
      <c r="M279" s="191"/>
      <c r="N279" s="192"/>
      <c r="O279" s="192"/>
      <c r="P279" s="192"/>
      <c r="Q279" s="192"/>
      <c r="R279" s="192"/>
      <c r="S279" s="192"/>
      <c r="T279" s="193"/>
      <c r="AT279" s="194" t="s">
        <v>128</v>
      </c>
      <c r="AU279" s="194" t="s">
        <v>79</v>
      </c>
      <c r="AV279" s="11" t="s">
        <v>77</v>
      </c>
      <c r="AW279" s="11" t="s">
        <v>32</v>
      </c>
      <c r="AX279" s="11" t="s">
        <v>69</v>
      </c>
      <c r="AY279" s="194" t="s">
        <v>120</v>
      </c>
    </row>
    <row r="280" spans="2:65" s="12" customFormat="1">
      <c r="B280" s="195"/>
      <c r="C280" s="196"/>
      <c r="D280" s="186" t="s">
        <v>128</v>
      </c>
      <c r="E280" s="197" t="s">
        <v>1</v>
      </c>
      <c r="F280" s="198" t="s">
        <v>361</v>
      </c>
      <c r="G280" s="196"/>
      <c r="H280" s="199">
        <v>84.7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128</v>
      </c>
      <c r="AU280" s="205" t="s">
        <v>79</v>
      </c>
      <c r="AV280" s="12" t="s">
        <v>79</v>
      </c>
      <c r="AW280" s="12" t="s">
        <v>32</v>
      </c>
      <c r="AX280" s="12" t="s">
        <v>69</v>
      </c>
      <c r="AY280" s="205" t="s">
        <v>120</v>
      </c>
    </row>
    <row r="281" spans="2:65" s="11" customFormat="1">
      <c r="B281" s="184"/>
      <c r="C281" s="185"/>
      <c r="D281" s="186" t="s">
        <v>128</v>
      </c>
      <c r="E281" s="187" t="s">
        <v>1</v>
      </c>
      <c r="F281" s="188" t="s">
        <v>156</v>
      </c>
      <c r="G281" s="185"/>
      <c r="H281" s="187" t="s">
        <v>1</v>
      </c>
      <c r="I281" s="189"/>
      <c r="J281" s="185"/>
      <c r="K281" s="185"/>
      <c r="L281" s="190"/>
      <c r="M281" s="191"/>
      <c r="N281" s="192"/>
      <c r="O281" s="192"/>
      <c r="P281" s="192"/>
      <c r="Q281" s="192"/>
      <c r="R281" s="192"/>
      <c r="S281" s="192"/>
      <c r="T281" s="193"/>
      <c r="AT281" s="194" t="s">
        <v>128</v>
      </c>
      <c r="AU281" s="194" t="s">
        <v>79</v>
      </c>
      <c r="AV281" s="11" t="s">
        <v>77</v>
      </c>
      <c r="AW281" s="11" t="s">
        <v>32</v>
      </c>
      <c r="AX281" s="11" t="s">
        <v>69</v>
      </c>
      <c r="AY281" s="194" t="s">
        <v>120</v>
      </c>
    </row>
    <row r="282" spans="2:65" s="12" customFormat="1">
      <c r="B282" s="195"/>
      <c r="C282" s="196"/>
      <c r="D282" s="186" t="s">
        <v>128</v>
      </c>
      <c r="E282" s="197" t="s">
        <v>1</v>
      </c>
      <c r="F282" s="198" t="s">
        <v>362</v>
      </c>
      <c r="G282" s="196"/>
      <c r="H282" s="199">
        <v>11.8</v>
      </c>
      <c r="I282" s="200"/>
      <c r="J282" s="196"/>
      <c r="K282" s="196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128</v>
      </c>
      <c r="AU282" s="205" t="s">
        <v>79</v>
      </c>
      <c r="AV282" s="12" t="s">
        <v>79</v>
      </c>
      <c r="AW282" s="12" t="s">
        <v>32</v>
      </c>
      <c r="AX282" s="12" t="s">
        <v>69</v>
      </c>
      <c r="AY282" s="205" t="s">
        <v>120</v>
      </c>
    </row>
    <row r="283" spans="2:65" s="13" customFormat="1">
      <c r="B283" s="206"/>
      <c r="C283" s="207"/>
      <c r="D283" s="186" t="s">
        <v>128</v>
      </c>
      <c r="E283" s="208" t="s">
        <v>1</v>
      </c>
      <c r="F283" s="209" t="s">
        <v>147</v>
      </c>
      <c r="G283" s="207"/>
      <c r="H283" s="210">
        <v>251.3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128</v>
      </c>
      <c r="AU283" s="216" t="s">
        <v>79</v>
      </c>
      <c r="AV283" s="13" t="s">
        <v>126</v>
      </c>
      <c r="AW283" s="13" t="s">
        <v>32</v>
      </c>
      <c r="AX283" s="13" t="s">
        <v>77</v>
      </c>
      <c r="AY283" s="216" t="s">
        <v>120</v>
      </c>
    </row>
    <row r="284" spans="2:65" s="1" customFormat="1" ht="16.5" customHeight="1">
      <c r="B284" s="33"/>
      <c r="C284" s="173" t="s">
        <v>403</v>
      </c>
      <c r="D284" s="173" t="s">
        <v>122</v>
      </c>
      <c r="E284" s="174" t="s">
        <v>404</v>
      </c>
      <c r="F284" s="175" t="s">
        <v>405</v>
      </c>
      <c r="G284" s="176" t="s">
        <v>265</v>
      </c>
      <c r="H284" s="177">
        <v>73.8</v>
      </c>
      <c r="I284" s="178"/>
      <c r="J284" s="177">
        <f>ROUND(I284*H284,2)</f>
        <v>0</v>
      </c>
      <c r="K284" s="175" t="s">
        <v>134</v>
      </c>
      <c r="L284" s="37"/>
      <c r="M284" s="179" t="s">
        <v>1</v>
      </c>
      <c r="N284" s="180" t="s">
        <v>40</v>
      </c>
      <c r="O284" s="59"/>
      <c r="P284" s="181">
        <f>O284*H284</f>
        <v>0</v>
      </c>
      <c r="Q284" s="181">
        <v>3.4000000000000002E-4</v>
      </c>
      <c r="R284" s="181">
        <f>Q284*H284</f>
        <v>2.5092E-2</v>
      </c>
      <c r="S284" s="181">
        <v>4.0000000000000001E-3</v>
      </c>
      <c r="T284" s="182">
        <f>S284*H284</f>
        <v>0.29520000000000002</v>
      </c>
      <c r="AR284" s="16" t="s">
        <v>126</v>
      </c>
      <c r="AT284" s="16" t="s">
        <v>122</v>
      </c>
      <c r="AU284" s="16" t="s">
        <v>79</v>
      </c>
      <c r="AY284" s="16" t="s">
        <v>120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6" t="s">
        <v>77</v>
      </c>
      <c r="BK284" s="183">
        <f>ROUND(I284*H284,2)</f>
        <v>0</v>
      </c>
      <c r="BL284" s="16" t="s">
        <v>126</v>
      </c>
      <c r="BM284" s="16" t="s">
        <v>406</v>
      </c>
    </row>
    <row r="285" spans="2:65" s="11" customFormat="1">
      <c r="B285" s="184"/>
      <c r="C285" s="185"/>
      <c r="D285" s="186" t="s">
        <v>128</v>
      </c>
      <c r="E285" s="187" t="s">
        <v>1</v>
      </c>
      <c r="F285" s="188" t="s">
        <v>407</v>
      </c>
      <c r="G285" s="185"/>
      <c r="H285" s="187" t="s">
        <v>1</v>
      </c>
      <c r="I285" s="189"/>
      <c r="J285" s="185"/>
      <c r="K285" s="185"/>
      <c r="L285" s="190"/>
      <c r="M285" s="191"/>
      <c r="N285" s="192"/>
      <c r="O285" s="192"/>
      <c r="P285" s="192"/>
      <c r="Q285" s="192"/>
      <c r="R285" s="192"/>
      <c r="S285" s="192"/>
      <c r="T285" s="193"/>
      <c r="AT285" s="194" t="s">
        <v>128</v>
      </c>
      <c r="AU285" s="194" t="s">
        <v>79</v>
      </c>
      <c r="AV285" s="11" t="s">
        <v>77</v>
      </c>
      <c r="AW285" s="11" t="s">
        <v>32</v>
      </c>
      <c r="AX285" s="11" t="s">
        <v>69</v>
      </c>
      <c r="AY285" s="194" t="s">
        <v>120</v>
      </c>
    </row>
    <row r="286" spans="2:65" s="11" customFormat="1">
      <c r="B286" s="184"/>
      <c r="C286" s="185"/>
      <c r="D286" s="186" t="s">
        <v>128</v>
      </c>
      <c r="E286" s="187" t="s">
        <v>1</v>
      </c>
      <c r="F286" s="188" t="s">
        <v>287</v>
      </c>
      <c r="G286" s="185"/>
      <c r="H286" s="187" t="s">
        <v>1</v>
      </c>
      <c r="I286" s="189"/>
      <c r="J286" s="185"/>
      <c r="K286" s="185"/>
      <c r="L286" s="190"/>
      <c r="M286" s="191"/>
      <c r="N286" s="192"/>
      <c r="O286" s="192"/>
      <c r="P286" s="192"/>
      <c r="Q286" s="192"/>
      <c r="R286" s="192"/>
      <c r="S286" s="192"/>
      <c r="T286" s="193"/>
      <c r="AT286" s="194" t="s">
        <v>128</v>
      </c>
      <c r="AU286" s="194" t="s">
        <v>79</v>
      </c>
      <c r="AV286" s="11" t="s">
        <v>77</v>
      </c>
      <c r="AW286" s="11" t="s">
        <v>32</v>
      </c>
      <c r="AX286" s="11" t="s">
        <v>69</v>
      </c>
      <c r="AY286" s="194" t="s">
        <v>120</v>
      </c>
    </row>
    <row r="287" spans="2:65" s="12" customFormat="1">
      <c r="B287" s="195"/>
      <c r="C287" s="196"/>
      <c r="D287" s="186" t="s">
        <v>128</v>
      </c>
      <c r="E287" s="197" t="s">
        <v>1</v>
      </c>
      <c r="F287" s="198" t="s">
        <v>408</v>
      </c>
      <c r="G287" s="196"/>
      <c r="H287" s="199">
        <v>20.2</v>
      </c>
      <c r="I287" s="200"/>
      <c r="J287" s="196"/>
      <c r="K287" s="196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128</v>
      </c>
      <c r="AU287" s="205" t="s">
        <v>79</v>
      </c>
      <c r="AV287" s="12" t="s">
        <v>79</v>
      </c>
      <c r="AW287" s="12" t="s">
        <v>32</v>
      </c>
      <c r="AX287" s="12" t="s">
        <v>69</v>
      </c>
      <c r="AY287" s="205" t="s">
        <v>120</v>
      </c>
    </row>
    <row r="288" spans="2:65" s="11" customFormat="1">
      <c r="B288" s="184"/>
      <c r="C288" s="185"/>
      <c r="D288" s="186" t="s">
        <v>128</v>
      </c>
      <c r="E288" s="187" t="s">
        <v>1</v>
      </c>
      <c r="F288" s="188" t="s">
        <v>301</v>
      </c>
      <c r="G288" s="185"/>
      <c r="H288" s="187" t="s">
        <v>1</v>
      </c>
      <c r="I288" s="189"/>
      <c r="J288" s="185"/>
      <c r="K288" s="185"/>
      <c r="L288" s="190"/>
      <c r="M288" s="191"/>
      <c r="N288" s="192"/>
      <c r="O288" s="192"/>
      <c r="P288" s="192"/>
      <c r="Q288" s="192"/>
      <c r="R288" s="192"/>
      <c r="S288" s="192"/>
      <c r="T288" s="193"/>
      <c r="AT288" s="194" t="s">
        <v>128</v>
      </c>
      <c r="AU288" s="194" t="s">
        <v>79</v>
      </c>
      <c r="AV288" s="11" t="s">
        <v>77</v>
      </c>
      <c r="AW288" s="11" t="s">
        <v>32</v>
      </c>
      <c r="AX288" s="11" t="s">
        <v>69</v>
      </c>
      <c r="AY288" s="194" t="s">
        <v>120</v>
      </c>
    </row>
    <row r="289" spans="2:65" s="12" customFormat="1">
      <c r="B289" s="195"/>
      <c r="C289" s="196"/>
      <c r="D289" s="186" t="s">
        <v>128</v>
      </c>
      <c r="E289" s="197" t="s">
        <v>1</v>
      </c>
      <c r="F289" s="198" t="s">
        <v>409</v>
      </c>
      <c r="G289" s="196"/>
      <c r="H289" s="199">
        <v>27</v>
      </c>
      <c r="I289" s="200"/>
      <c r="J289" s="196"/>
      <c r="K289" s="196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128</v>
      </c>
      <c r="AU289" s="205" t="s">
        <v>79</v>
      </c>
      <c r="AV289" s="12" t="s">
        <v>79</v>
      </c>
      <c r="AW289" s="12" t="s">
        <v>32</v>
      </c>
      <c r="AX289" s="12" t="s">
        <v>69</v>
      </c>
      <c r="AY289" s="205" t="s">
        <v>120</v>
      </c>
    </row>
    <row r="290" spans="2:65" s="11" customFormat="1">
      <c r="B290" s="184"/>
      <c r="C290" s="185"/>
      <c r="D290" s="186" t="s">
        <v>128</v>
      </c>
      <c r="E290" s="187" t="s">
        <v>1</v>
      </c>
      <c r="F290" s="188" t="s">
        <v>410</v>
      </c>
      <c r="G290" s="185"/>
      <c r="H290" s="187" t="s">
        <v>1</v>
      </c>
      <c r="I290" s="189"/>
      <c r="J290" s="185"/>
      <c r="K290" s="185"/>
      <c r="L290" s="190"/>
      <c r="M290" s="191"/>
      <c r="N290" s="192"/>
      <c r="O290" s="192"/>
      <c r="P290" s="192"/>
      <c r="Q290" s="192"/>
      <c r="R290" s="192"/>
      <c r="S290" s="192"/>
      <c r="T290" s="193"/>
      <c r="AT290" s="194" t="s">
        <v>128</v>
      </c>
      <c r="AU290" s="194" t="s">
        <v>79</v>
      </c>
      <c r="AV290" s="11" t="s">
        <v>77</v>
      </c>
      <c r="AW290" s="11" t="s">
        <v>32</v>
      </c>
      <c r="AX290" s="11" t="s">
        <v>69</v>
      </c>
      <c r="AY290" s="194" t="s">
        <v>120</v>
      </c>
    </row>
    <row r="291" spans="2:65" s="12" customFormat="1">
      <c r="B291" s="195"/>
      <c r="C291" s="196"/>
      <c r="D291" s="186" t="s">
        <v>128</v>
      </c>
      <c r="E291" s="197" t="s">
        <v>1</v>
      </c>
      <c r="F291" s="198" t="s">
        <v>411</v>
      </c>
      <c r="G291" s="196"/>
      <c r="H291" s="199">
        <v>20.3</v>
      </c>
      <c r="I291" s="200"/>
      <c r="J291" s="196"/>
      <c r="K291" s="196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128</v>
      </c>
      <c r="AU291" s="205" t="s">
        <v>79</v>
      </c>
      <c r="AV291" s="12" t="s">
        <v>79</v>
      </c>
      <c r="AW291" s="12" t="s">
        <v>32</v>
      </c>
      <c r="AX291" s="12" t="s">
        <v>69</v>
      </c>
      <c r="AY291" s="205" t="s">
        <v>120</v>
      </c>
    </row>
    <row r="292" spans="2:65" s="11" customFormat="1">
      <c r="B292" s="184"/>
      <c r="C292" s="185"/>
      <c r="D292" s="186" t="s">
        <v>128</v>
      </c>
      <c r="E292" s="187" t="s">
        <v>1</v>
      </c>
      <c r="F292" s="188" t="s">
        <v>156</v>
      </c>
      <c r="G292" s="185"/>
      <c r="H292" s="187" t="s">
        <v>1</v>
      </c>
      <c r="I292" s="189"/>
      <c r="J292" s="185"/>
      <c r="K292" s="185"/>
      <c r="L292" s="190"/>
      <c r="M292" s="191"/>
      <c r="N292" s="192"/>
      <c r="O292" s="192"/>
      <c r="P292" s="192"/>
      <c r="Q292" s="192"/>
      <c r="R292" s="192"/>
      <c r="S292" s="192"/>
      <c r="T292" s="193"/>
      <c r="AT292" s="194" t="s">
        <v>128</v>
      </c>
      <c r="AU292" s="194" t="s">
        <v>79</v>
      </c>
      <c r="AV292" s="11" t="s">
        <v>77</v>
      </c>
      <c r="AW292" s="11" t="s">
        <v>32</v>
      </c>
      <c r="AX292" s="11" t="s">
        <v>69</v>
      </c>
      <c r="AY292" s="194" t="s">
        <v>120</v>
      </c>
    </row>
    <row r="293" spans="2:65" s="12" customFormat="1">
      <c r="B293" s="195"/>
      <c r="C293" s="196"/>
      <c r="D293" s="186" t="s">
        <v>128</v>
      </c>
      <c r="E293" s="197" t="s">
        <v>1</v>
      </c>
      <c r="F293" s="198" t="s">
        <v>412</v>
      </c>
      <c r="G293" s="196"/>
      <c r="H293" s="199">
        <v>6.3</v>
      </c>
      <c r="I293" s="200"/>
      <c r="J293" s="196"/>
      <c r="K293" s="196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128</v>
      </c>
      <c r="AU293" s="205" t="s">
        <v>79</v>
      </c>
      <c r="AV293" s="12" t="s">
        <v>79</v>
      </c>
      <c r="AW293" s="12" t="s">
        <v>32</v>
      </c>
      <c r="AX293" s="12" t="s">
        <v>69</v>
      </c>
      <c r="AY293" s="205" t="s">
        <v>120</v>
      </c>
    </row>
    <row r="294" spans="2:65" s="13" customFormat="1">
      <c r="B294" s="206"/>
      <c r="C294" s="207"/>
      <c r="D294" s="186" t="s">
        <v>128</v>
      </c>
      <c r="E294" s="208" t="s">
        <v>1</v>
      </c>
      <c r="F294" s="209" t="s">
        <v>147</v>
      </c>
      <c r="G294" s="207"/>
      <c r="H294" s="210">
        <v>73.8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128</v>
      </c>
      <c r="AU294" s="216" t="s">
        <v>79</v>
      </c>
      <c r="AV294" s="13" t="s">
        <v>126</v>
      </c>
      <c r="AW294" s="13" t="s">
        <v>32</v>
      </c>
      <c r="AX294" s="13" t="s">
        <v>77</v>
      </c>
      <c r="AY294" s="216" t="s">
        <v>120</v>
      </c>
    </row>
    <row r="295" spans="2:65" s="1" customFormat="1" ht="16.5" customHeight="1">
      <c r="B295" s="33"/>
      <c r="C295" s="173" t="s">
        <v>413</v>
      </c>
      <c r="D295" s="173" t="s">
        <v>122</v>
      </c>
      <c r="E295" s="174" t="s">
        <v>414</v>
      </c>
      <c r="F295" s="175" t="s">
        <v>415</v>
      </c>
      <c r="G295" s="176" t="s">
        <v>253</v>
      </c>
      <c r="H295" s="177">
        <v>525</v>
      </c>
      <c r="I295" s="178"/>
      <c r="J295" s="177">
        <f>ROUND(I295*H295,2)</f>
        <v>0</v>
      </c>
      <c r="K295" s="175" t="s">
        <v>134</v>
      </c>
      <c r="L295" s="37"/>
      <c r="M295" s="179" t="s">
        <v>1</v>
      </c>
      <c r="N295" s="180" t="s">
        <v>40</v>
      </c>
      <c r="O295" s="59"/>
      <c r="P295" s="181">
        <f>O295*H295</f>
        <v>0</v>
      </c>
      <c r="Q295" s="181">
        <v>4.0000000000000003E-5</v>
      </c>
      <c r="R295" s="181">
        <f>Q295*H295</f>
        <v>2.1000000000000001E-2</v>
      </c>
      <c r="S295" s="181">
        <v>0</v>
      </c>
      <c r="T295" s="182">
        <f>S295*H295</f>
        <v>0</v>
      </c>
      <c r="AR295" s="16" t="s">
        <v>126</v>
      </c>
      <c r="AT295" s="16" t="s">
        <v>122</v>
      </c>
      <c r="AU295" s="16" t="s">
        <v>79</v>
      </c>
      <c r="AY295" s="16" t="s">
        <v>120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6" t="s">
        <v>77</v>
      </c>
      <c r="BK295" s="183">
        <f>ROUND(I295*H295,2)</f>
        <v>0</v>
      </c>
      <c r="BL295" s="16" t="s">
        <v>126</v>
      </c>
      <c r="BM295" s="16" t="s">
        <v>416</v>
      </c>
    </row>
    <row r="296" spans="2:65" s="11" customFormat="1">
      <c r="B296" s="184"/>
      <c r="C296" s="185"/>
      <c r="D296" s="186" t="s">
        <v>128</v>
      </c>
      <c r="E296" s="187" t="s">
        <v>1</v>
      </c>
      <c r="F296" s="188" t="s">
        <v>417</v>
      </c>
      <c r="G296" s="185"/>
      <c r="H296" s="187" t="s">
        <v>1</v>
      </c>
      <c r="I296" s="189"/>
      <c r="J296" s="185"/>
      <c r="K296" s="185"/>
      <c r="L296" s="190"/>
      <c r="M296" s="191"/>
      <c r="N296" s="192"/>
      <c r="O296" s="192"/>
      <c r="P296" s="192"/>
      <c r="Q296" s="192"/>
      <c r="R296" s="192"/>
      <c r="S296" s="192"/>
      <c r="T296" s="193"/>
      <c r="AT296" s="194" t="s">
        <v>128</v>
      </c>
      <c r="AU296" s="194" t="s">
        <v>79</v>
      </c>
      <c r="AV296" s="11" t="s">
        <v>77</v>
      </c>
      <c r="AW296" s="11" t="s">
        <v>32</v>
      </c>
      <c r="AX296" s="11" t="s">
        <v>69</v>
      </c>
      <c r="AY296" s="194" t="s">
        <v>120</v>
      </c>
    </row>
    <row r="297" spans="2:65" s="12" customFormat="1">
      <c r="B297" s="195"/>
      <c r="C297" s="196"/>
      <c r="D297" s="186" t="s">
        <v>128</v>
      </c>
      <c r="E297" s="197" t="s">
        <v>1</v>
      </c>
      <c r="F297" s="198" t="s">
        <v>418</v>
      </c>
      <c r="G297" s="196"/>
      <c r="H297" s="199">
        <v>168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128</v>
      </c>
      <c r="AU297" s="205" t="s">
        <v>79</v>
      </c>
      <c r="AV297" s="12" t="s">
        <v>79</v>
      </c>
      <c r="AW297" s="12" t="s">
        <v>32</v>
      </c>
      <c r="AX297" s="12" t="s">
        <v>69</v>
      </c>
      <c r="AY297" s="205" t="s">
        <v>120</v>
      </c>
    </row>
    <row r="298" spans="2:65" s="11" customFormat="1">
      <c r="B298" s="184"/>
      <c r="C298" s="185"/>
      <c r="D298" s="186" t="s">
        <v>128</v>
      </c>
      <c r="E298" s="187" t="s">
        <v>1</v>
      </c>
      <c r="F298" s="188" t="s">
        <v>301</v>
      </c>
      <c r="G298" s="185"/>
      <c r="H298" s="187" t="s">
        <v>1</v>
      </c>
      <c r="I298" s="189"/>
      <c r="J298" s="185"/>
      <c r="K298" s="185"/>
      <c r="L298" s="190"/>
      <c r="M298" s="191"/>
      <c r="N298" s="192"/>
      <c r="O298" s="192"/>
      <c r="P298" s="192"/>
      <c r="Q298" s="192"/>
      <c r="R298" s="192"/>
      <c r="S298" s="192"/>
      <c r="T298" s="193"/>
      <c r="AT298" s="194" t="s">
        <v>128</v>
      </c>
      <c r="AU298" s="194" t="s">
        <v>79</v>
      </c>
      <c r="AV298" s="11" t="s">
        <v>77</v>
      </c>
      <c r="AW298" s="11" t="s">
        <v>32</v>
      </c>
      <c r="AX298" s="11" t="s">
        <v>69</v>
      </c>
      <c r="AY298" s="194" t="s">
        <v>120</v>
      </c>
    </row>
    <row r="299" spans="2:65" s="12" customFormat="1">
      <c r="B299" s="195"/>
      <c r="C299" s="196"/>
      <c r="D299" s="186" t="s">
        <v>128</v>
      </c>
      <c r="E299" s="197" t="s">
        <v>1</v>
      </c>
      <c r="F299" s="198" t="s">
        <v>419</v>
      </c>
      <c r="G299" s="196"/>
      <c r="H299" s="199">
        <v>180</v>
      </c>
      <c r="I299" s="200"/>
      <c r="J299" s="196"/>
      <c r="K299" s="196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128</v>
      </c>
      <c r="AU299" s="205" t="s">
        <v>79</v>
      </c>
      <c r="AV299" s="12" t="s">
        <v>79</v>
      </c>
      <c r="AW299" s="12" t="s">
        <v>32</v>
      </c>
      <c r="AX299" s="12" t="s">
        <v>69</v>
      </c>
      <c r="AY299" s="205" t="s">
        <v>120</v>
      </c>
    </row>
    <row r="300" spans="2:65" s="11" customFormat="1">
      <c r="B300" s="184"/>
      <c r="C300" s="185"/>
      <c r="D300" s="186" t="s">
        <v>128</v>
      </c>
      <c r="E300" s="187" t="s">
        <v>1</v>
      </c>
      <c r="F300" s="188" t="s">
        <v>420</v>
      </c>
      <c r="G300" s="185"/>
      <c r="H300" s="187" t="s">
        <v>1</v>
      </c>
      <c r="I300" s="189"/>
      <c r="J300" s="185"/>
      <c r="K300" s="185"/>
      <c r="L300" s="190"/>
      <c r="M300" s="191"/>
      <c r="N300" s="192"/>
      <c r="O300" s="192"/>
      <c r="P300" s="192"/>
      <c r="Q300" s="192"/>
      <c r="R300" s="192"/>
      <c r="S300" s="192"/>
      <c r="T300" s="193"/>
      <c r="AT300" s="194" t="s">
        <v>128</v>
      </c>
      <c r="AU300" s="194" t="s">
        <v>79</v>
      </c>
      <c r="AV300" s="11" t="s">
        <v>77</v>
      </c>
      <c r="AW300" s="11" t="s">
        <v>32</v>
      </c>
      <c r="AX300" s="11" t="s">
        <v>69</v>
      </c>
      <c r="AY300" s="194" t="s">
        <v>120</v>
      </c>
    </row>
    <row r="301" spans="2:65" s="12" customFormat="1">
      <c r="B301" s="195"/>
      <c r="C301" s="196"/>
      <c r="D301" s="186" t="s">
        <v>128</v>
      </c>
      <c r="E301" s="197" t="s">
        <v>1</v>
      </c>
      <c r="F301" s="198" t="s">
        <v>421</v>
      </c>
      <c r="G301" s="196"/>
      <c r="H301" s="199">
        <v>135</v>
      </c>
      <c r="I301" s="200"/>
      <c r="J301" s="196"/>
      <c r="K301" s="196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128</v>
      </c>
      <c r="AU301" s="205" t="s">
        <v>79</v>
      </c>
      <c r="AV301" s="12" t="s">
        <v>79</v>
      </c>
      <c r="AW301" s="12" t="s">
        <v>32</v>
      </c>
      <c r="AX301" s="12" t="s">
        <v>69</v>
      </c>
      <c r="AY301" s="205" t="s">
        <v>120</v>
      </c>
    </row>
    <row r="302" spans="2:65" s="11" customFormat="1">
      <c r="B302" s="184"/>
      <c r="C302" s="185"/>
      <c r="D302" s="186" t="s">
        <v>128</v>
      </c>
      <c r="E302" s="187" t="s">
        <v>1</v>
      </c>
      <c r="F302" s="188" t="s">
        <v>156</v>
      </c>
      <c r="G302" s="185"/>
      <c r="H302" s="187" t="s">
        <v>1</v>
      </c>
      <c r="I302" s="189"/>
      <c r="J302" s="185"/>
      <c r="K302" s="185"/>
      <c r="L302" s="190"/>
      <c r="M302" s="191"/>
      <c r="N302" s="192"/>
      <c r="O302" s="192"/>
      <c r="P302" s="192"/>
      <c r="Q302" s="192"/>
      <c r="R302" s="192"/>
      <c r="S302" s="192"/>
      <c r="T302" s="193"/>
      <c r="AT302" s="194" t="s">
        <v>128</v>
      </c>
      <c r="AU302" s="194" t="s">
        <v>79</v>
      </c>
      <c r="AV302" s="11" t="s">
        <v>77</v>
      </c>
      <c r="AW302" s="11" t="s">
        <v>32</v>
      </c>
      <c r="AX302" s="11" t="s">
        <v>69</v>
      </c>
      <c r="AY302" s="194" t="s">
        <v>120</v>
      </c>
    </row>
    <row r="303" spans="2:65" s="12" customFormat="1">
      <c r="B303" s="195"/>
      <c r="C303" s="196"/>
      <c r="D303" s="186" t="s">
        <v>128</v>
      </c>
      <c r="E303" s="197" t="s">
        <v>1</v>
      </c>
      <c r="F303" s="198" t="s">
        <v>422</v>
      </c>
      <c r="G303" s="196"/>
      <c r="H303" s="199">
        <v>42</v>
      </c>
      <c r="I303" s="200"/>
      <c r="J303" s="196"/>
      <c r="K303" s="196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128</v>
      </c>
      <c r="AU303" s="205" t="s">
        <v>79</v>
      </c>
      <c r="AV303" s="12" t="s">
        <v>79</v>
      </c>
      <c r="AW303" s="12" t="s">
        <v>32</v>
      </c>
      <c r="AX303" s="12" t="s">
        <v>69</v>
      </c>
      <c r="AY303" s="205" t="s">
        <v>120</v>
      </c>
    </row>
    <row r="304" spans="2:65" s="13" customFormat="1">
      <c r="B304" s="206"/>
      <c r="C304" s="207"/>
      <c r="D304" s="186" t="s">
        <v>128</v>
      </c>
      <c r="E304" s="208" t="s">
        <v>1</v>
      </c>
      <c r="F304" s="209" t="s">
        <v>147</v>
      </c>
      <c r="G304" s="207"/>
      <c r="H304" s="210">
        <v>525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128</v>
      </c>
      <c r="AU304" s="216" t="s">
        <v>79</v>
      </c>
      <c r="AV304" s="13" t="s">
        <v>126</v>
      </c>
      <c r="AW304" s="13" t="s">
        <v>32</v>
      </c>
      <c r="AX304" s="13" t="s">
        <v>77</v>
      </c>
      <c r="AY304" s="216" t="s">
        <v>120</v>
      </c>
    </row>
    <row r="305" spans="2:65" s="1" customFormat="1" ht="16.5" customHeight="1">
      <c r="B305" s="33"/>
      <c r="C305" s="173" t="s">
        <v>423</v>
      </c>
      <c r="D305" s="173" t="s">
        <v>122</v>
      </c>
      <c r="E305" s="174" t="s">
        <v>424</v>
      </c>
      <c r="F305" s="175" t="s">
        <v>425</v>
      </c>
      <c r="G305" s="176" t="s">
        <v>201</v>
      </c>
      <c r="H305" s="177">
        <v>18.8</v>
      </c>
      <c r="I305" s="178"/>
      <c r="J305" s="177">
        <f>ROUND(I305*H305,2)</f>
        <v>0</v>
      </c>
      <c r="K305" s="175" t="s">
        <v>134</v>
      </c>
      <c r="L305" s="37"/>
      <c r="M305" s="179" t="s">
        <v>1</v>
      </c>
      <c r="N305" s="180" t="s">
        <v>40</v>
      </c>
      <c r="O305" s="59"/>
      <c r="P305" s="181">
        <f>O305*H305</f>
        <v>0</v>
      </c>
      <c r="Q305" s="181">
        <v>6.3000000000000003E-4</v>
      </c>
      <c r="R305" s="181">
        <f>Q305*H305</f>
        <v>1.1844E-2</v>
      </c>
      <c r="S305" s="181">
        <v>0</v>
      </c>
      <c r="T305" s="182">
        <f>S305*H305</f>
        <v>0</v>
      </c>
      <c r="AR305" s="16" t="s">
        <v>126</v>
      </c>
      <c r="AT305" s="16" t="s">
        <v>122</v>
      </c>
      <c r="AU305" s="16" t="s">
        <v>79</v>
      </c>
      <c r="AY305" s="16" t="s">
        <v>120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6" t="s">
        <v>77</v>
      </c>
      <c r="BK305" s="183">
        <f>ROUND(I305*H305,2)</f>
        <v>0</v>
      </c>
      <c r="BL305" s="16" t="s">
        <v>126</v>
      </c>
      <c r="BM305" s="16" t="s">
        <v>426</v>
      </c>
    </row>
    <row r="306" spans="2:65" s="11" customFormat="1">
      <c r="B306" s="184"/>
      <c r="C306" s="185"/>
      <c r="D306" s="186" t="s">
        <v>128</v>
      </c>
      <c r="E306" s="187" t="s">
        <v>1</v>
      </c>
      <c r="F306" s="188" t="s">
        <v>427</v>
      </c>
      <c r="G306" s="185"/>
      <c r="H306" s="187" t="s">
        <v>1</v>
      </c>
      <c r="I306" s="189"/>
      <c r="J306" s="185"/>
      <c r="K306" s="185"/>
      <c r="L306" s="190"/>
      <c r="M306" s="191"/>
      <c r="N306" s="192"/>
      <c r="O306" s="192"/>
      <c r="P306" s="192"/>
      <c r="Q306" s="192"/>
      <c r="R306" s="192"/>
      <c r="S306" s="192"/>
      <c r="T306" s="193"/>
      <c r="AT306" s="194" t="s">
        <v>128</v>
      </c>
      <c r="AU306" s="194" t="s">
        <v>79</v>
      </c>
      <c r="AV306" s="11" t="s">
        <v>77</v>
      </c>
      <c r="AW306" s="11" t="s">
        <v>32</v>
      </c>
      <c r="AX306" s="11" t="s">
        <v>69</v>
      </c>
      <c r="AY306" s="194" t="s">
        <v>120</v>
      </c>
    </row>
    <row r="307" spans="2:65" s="12" customFormat="1">
      <c r="B307" s="195"/>
      <c r="C307" s="196"/>
      <c r="D307" s="186" t="s">
        <v>128</v>
      </c>
      <c r="E307" s="197" t="s">
        <v>1</v>
      </c>
      <c r="F307" s="198" t="s">
        <v>428</v>
      </c>
      <c r="G307" s="196"/>
      <c r="H307" s="199">
        <v>1.5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128</v>
      </c>
      <c r="AU307" s="205" t="s">
        <v>79</v>
      </c>
      <c r="AV307" s="12" t="s">
        <v>79</v>
      </c>
      <c r="AW307" s="12" t="s">
        <v>32</v>
      </c>
      <c r="AX307" s="12" t="s">
        <v>69</v>
      </c>
      <c r="AY307" s="205" t="s">
        <v>120</v>
      </c>
    </row>
    <row r="308" spans="2:65" s="11" customFormat="1">
      <c r="B308" s="184"/>
      <c r="C308" s="185"/>
      <c r="D308" s="186" t="s">
        <v>128</v>
      </c>
      <c r="E308" s="187" t="s">
        <v>1</v>
      </c>
      <c r="F308" s="188" t="s">
        <v>429</v>
      </c>
      <c r="G308" s="185"/>
      <c r="H308" s="187" t="s">
        <v>1</v>
      </c>
      <c r="I308" s="189"/>
      <c r="J308" s="185"/>
      <c r="K308" s="185"/>
      <c r="L308" s="190"/>
      <c r="M308" s="191"/>
      <c r="N308" s="192"/>
      <c r="O308" s="192"/>
      <c r="P308" s="192"/>
      <c r="Q308" s="192"/>
      <c r="R308" s="192"/>
      <c r="S308" s="192"/>
      <c r="T308" s="193"/>
      <c r="AT308" s="194" t="s">
        <v>128</v>
      </c>
      <c r="AU308" s="194" t="s">
        <v>79</v>
      </c>
      <c r="AV308" s="11" t="s">
        <v>77</v>
      </c>
      <c r="AW308" s="11" t="s">
        <v>32</v>
      </c>
      <c r="AX308" s="11" t="s">
        <v>69</v>
      </c>
      <c r="AY308" s="194" t="s">
        <v>120</v>
      </c>
    </row>
    <row r="309" spans="2:65" s="12" customFormat="1">
      <c r="B309" s="195"/>
      <c r="C309" s="196"/>
      <c r="D309" s="186" t="s">
        <v>128</v>
      </c>
      <c r="E309" s="197" t="s">
        <v>1</v>
      </c>
      <c r="F309" s="198" t="s">
        <v>430</v>
      </c>
      <c r="G309" s="196"/>
      <c r="H309" s="199">
        <v>3.5</v>
      </c>
      <c r="I309" s="200"/>
      <c r="J309" s="196"/>
      <c r="K309" s="196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128</v>
      </c>
      <c r="AU309" s="205" t="s">
        <v>79</v>
      </c>
      <c r="AV309" s="12" t="s">
        <v>79</v>
      </c>
      <c r="AW309" s="12" t="s">
        <v>32</v>
      </c>
      <c r="AX309" s="12" t="s">
        <v>69</v>
      </c>
      <c r="AY309" s="205" t="s">
        <v>120</v>
      </c>
    </row>
    <row r="310" spans="2:65" s="12" customFormat="1">
      <c r="B310" s="195"/>
      <c r="C310" s="196"/>
      <c r="D310" s="186" t="s">
        <v>128</v>
      </c>
      <c r="E310" s="197" t="s">
        <v>1</v>
      </c>
      <c r="F310" s="198" t="s">
        <v>431</v>
      </c>
      <c r="G310" s="196"/>
      <c r="H310" s="199">
        <v>2.1</v>
      </c>
      <c r="I310" s="200"/>
      <c r="J310" s="196"/>
      <c r="K310" s="196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128</v>
      </c>
      <c r="AU310" s="205" t="s">
        <v>79</v>
      </c>
      <c r="AV310" s="12" t="s">
        <v>79</v>
      </c>
      <c r="AW310" s="12" t="s">
        <v>32</v>
      </c>
      <c r="AX310" s="12" t="s">
        <v>69</v>
      </c>
      <c r="AY310" s="205" t="s">
        <v>120</v>
      </c>
    </row>
    <row r="311" spans="2:65" s="12" customFormat="1">
      <c r="B311" s="195"/>
      <c r="C311" s="196"/>
      <c r="D311" s="186" t="s">
        <v>128</v>
      </c>
      <c r="E311" s="197" t="s">
        <v>1</v>
      </c>
      <c r="F311" s="198" t="s">
        <v>432</v>
      </c>
      <c r="G311" s="196"/>
      <c r="H311" s="199">
        <v>4</v>
      </c>
      <c r="I311" s="200"/>
      <c r="J311" s="196"/>
      <c r="K311" s="196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128</v>
      </c>
      <c r="AU311" s="205" t="s">
        <v>79</v>
      </c>
      <c r="AV311" s="12" t="s">
        <v>79</v>
      </c>
      <c r="AW311" s="12" t="s">
        <v>32</v>
      </c>
      <c r="AX311" s="12" t="s">
        <v>69</v>
      </c>
      <c r="AY311" s="205" t="s">
        <v>120</v>
      </c>
    </row>
    <row r="312" spans="2:65" s="12" customFormat="1">
      <c r="B312" s="195"/>
      <c r="C312" s="196"/>
      <c r="D312" s="186" t="s">
        <v>128</v>
      </c>
      <c r="E312" s="197" t="s">
        <v>1</v>
      </c>
      <c r="F312" s="198" t="s">
        <v>433</v>
      </c>
      <c r="G312" s="196"/>
      <c r="H312" s="199">
        <v>2.7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128</v>
      </c>
      <c r="AU312" s="205" t="s">
        <v>79</v>
      </c>
      <c r="AV312" s="12" t="s">
        <v>79</v>
      </c>
      <c r="AW312" s="12" t="s">
        <v>32</v>
      </c>
      <c r="AX312" s="12" t="s">
        <v>69</v>
      </c>
      <c r="AY312" s="205" t="s">
        <v>120</v>
      </c>
    </row>
    <row r="313" spans="2:65" s="12" customFormat="1">
      <c r="B313" s="195"/>
      <c r="C313" s="196"/>
      <c r="D313" s="186" t="s">
        <v>128</v>
      </c>
      <c r="E313" s="197" t="s">
        <v>1</v>
      </c>
      <c r="F313" s="198" t="s">
        <v>434</v>
      </c>
      <c r="G313" s="196"/>
      <c r="H313" s="199">
        <v>1.8</v>
      </c>
      <c r="I313" s="200"/>
      <c r="J313" s="196"/>
      <c r="K313" s="196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128</v>
      </c>
      <c r="AU313" s="205" t="s">
        <v>79</v>
      </c>
      <c r="AV313" s="12" t="s">
        <v>79</v>
      </c>
      <c r="AW313" s="12" t="s">
        <v>32</v>
      </c>
      <c r="AX313" s="12" t="s">
        <v>69</v>
      </c>
      <c r="AY313" s="205" t="s">
        <v>120</v>
      </c>
    </row>
    <row r="314" spans="2:65" s="11" customFormat="1">
      <c r="B314" s="184"/>
      <c r="C314" s="185"/>
      <c r="D314" s="186" t="s">
        <v>128</v>
      </c>
      <c r="E314" s="187" t="s">
        <v>1</v>
      </c>
      <c r="F314" s="188" t="s">
        <v>435</v>
      </c>
      <c r="G314" s="185"/>
      <c r="H314" s="187" t="s">
        <v>1</v>
      </c>
      <c r="I314" s="189"/>
      <c r="J314" s="185"/>
      <c r="K314" s="185"/>
      <c r="L314" s="190"/>
      <c r="M314" s="191"/>
      <c r="N314" s="192"/>
      <c r="O314" s="192"/>
      <c r="P314" s="192"/>
      <c r="Q314" s="192"/>
      <c r="R314" s="192"/>
      <c r="S314" s="192"/>
      <c r="T314" s="193"/>
      <c r="AT314" s="194" t="s">
        <v>128</v>
      </c>
      <c r="AU314" s="194" t="s">
        <v>79</v>
      </c>
      <c r="AV314" s="11" t="s">
        <v>77</v>
      </c>
      <c r="AW314" s="11" t="s">
        <v>32</v>
      </c>
      <c r="AX314" s="11" t="s">
        <v>69</v>
      </c>
      <c r="AY314" s="194" t="s">
        <v>120</v>
      </c>
    </row>
    <row r="315" spans="2:65" s="12" customFormat="1">
      <c r="B315" s="195"/>
      <c r="C315" s="196"/>
      <c r="D315" s="186" t="s">
        <v>128</v>
      </c>
      <c r="E315" s="197" t="s">
        <v>1</v>
      </c>
      <c r="F315" s="198" t="s">
        <v>436</v>
      </c>
      <c r="G315" s="196"/>
      <c r="H315" s="199">
        <v>3.2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128</v>
      </c>
      <c r="AU315" s="205" t="s">
        <v>79</v>
      </c>
      <c r="AV315" s="12" t="s">
        <v>79</v>
      </c>
      <c r="AW315" s="12" t="s">
        <v>32</v>
      </c>
      <c r="AX315" s="12" t="s">
        <v>69</v>
      </c>
      <c r="AY315" s="205" t="s">
        <v>120</v>
      </c>
    </row>
    <row r="316" spans="2:65" s="13" customFormat="1">
      <c r="B316" s="206"/>
      <c r="C316" s="207"/>
      <c r="D316" s="186" t="s">
        <v>128</v>
      </c>
      <c r="E316" s="208" t="s">
        <v>1</v>
      </c>
      <c r="F316" s="209" t="s">
        <v>147</v>
      </c>
      <c r="G316" s="207"/>
      <c r="H316" s="210">
        <v>18.8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128</v>
      </c>
      <c r="AU316" s="216" t="s">
        <v>79</v>
      </c>
      <c r="AV316" s="13" t="s">
        <v>126</v>
      </c>
      <c r="AW316" s="13" t="s">
        <v>32</v>
      </c>
      <c r="AX316" s="13" t="s">
        <v>77</v>
      </c>
      <c r="AY316" s="216" t="s">
        <v>120</v>
      </c>
    </row>
    <row r="317" spans="2:65" s="1" customFormat="1" ht="16.5" customHeight="1">
      <c r="B317" s="33"/>
      <c r="C317" s="173" t="s">
        <v>437</v>
      </c>
      <c r="D317" s="173" t="s">
        <v>122</v>
      </c>
      <c r="E317" s="174" t="s">
        <v>438</v>
      </c>
      <c r="F317" s="175" t="s">
        <v>439</v>
      </c>
      <c r="G317" s="176" t="s">
        <v>265</v>
      </c>
      <c r="H317" s="177">
        <v>37.9</v>
      </c>
      <c r="I317" s="178"/>
      <c r="J317" s="177">
        <f>ROUND(I317*H317,2)</f>
        <v>0</v>
      </c>
      <c r="K317" s="175" t="s">
        <v>1</v>
      </c>
      <c r="L317" s="37"/>
      <c r="M317" s="179" t="s">
        <v>1</v>
      </c>
      <c r="N317" s="180" t="s">
        <v>40</v>
      </c>
      <c r="O317" s="59"/>
      <c r="P317" s="181">
        <f>O317*H317</f>
        <v>0</v>
      </c>
      <c r="Q317" s="181">
        <v>1.2600000000000001E-3</v>
      </c>
      <c r="R317" s="181">
        <f>Q317*H317</f>
        <v>4.7753999999999998E-2</v>
      </c>
      <c r="S317" s="181">
        <v>0</v>
      </c>
      <c r="T317" s="182">
        <f>S317*H317</f>
        <v>0</v>
      </c>
      <c r="AR317" s="16" t="s">
        <v>126</v>
      </c>
      <c r="AT317" s="16" t="s">
        <v>122</v>
      </c>
      <c r="AU317" s="16" t="s">
        <v>79</v>
      </c>
      <c r="AY317" s="16" t="s">
        <v>120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6" t="s">
        <v>77</v>
      </c>
      <c r="BK317" s="183">
        <f>ROUND(I317*H317,2)</f>
        <v>0</v>
      </c>
      <c r="BL317" s="16" t="s">
        <v>126</v>
      </c>
      <c r="BM317" s="16" t="s">
        <v>440</v>
      </c>
    </row>
    <row r="318" spans="2:65" s="11" customFormat="1">
      <c r="B318" s="184"/>
      <c r="C318" s="185"/>
      <c r="D318" s="186" t="s">
        <v>128</v>
      </c>
      <c r="E318" s="187" t="s">
        <v>1</v>
      </c>
      <c r="F318" s="188" t="s">
        <v>441</v>
      </c>
      <c r="G318" s="185"/>
      <c r="H318" s="187" t="s">
        <v>1</v>
      </c>
      <c r="I318" s="189"/>
      <c r="J318" s="185"/>
      <c r="K318" s="185"/>
      <c r="L318" s="190"/>
      <c r="M318" s="191"/>
      <c r="N318" s="192"/>
      <c r="O318" s="192"/>
      <c r="P318" s="192"/>
      <c r="Q318" s="192"/>
      <c r="R318" s="192"/>
      <c r="S318" s="192"/>
      <c r="T318" s="193"/>
      <c r="AT318" s="194" t="s">
        <v>128</v>
      </c>
      <c r="AU318" s="194" t="s">
        <v>79</v>
      </c>
      <c r="AV318" s="11" t="s">
        <v>77</v>
      </c>
      <c r="AW318" s="11" t="s">
        <v>32</v>
      </c>
      <c r="AX318" s="11" t="s">
        <v>69</v>
      </c>
      <c r="AY318" s="194" t="s">
        <v>120</v>
      </c>
    </row>
    <row r="319" spans="2:65" s="12" customFormat="1">
      <c r="B319" s="195"/>
      <c r="C319" s="196"/>
      <c r="D319" s="186" t="s">
        <v>128</v>
      </c>
      <c r="E319" s="197" t="s">
        <v>1</v>
      </c>
      <c r="F319" s="198" t="s">
        <v>442</v>
      </c>
      <c r="G319" s="196"/>
      <c r="H319" s="199">
        <v>9.1</v>
      </c>
      <c r="I319" s="200"/>
      <c r="J319" s="196"/>
      <c r="K319" s="196"/>
      <c r="L319" s="201"/>
      <c r="M319" s="202"/>
      <c r="N319" s="203"/>
      <c r="O319" s="203"/>
      <c r="P319" s="203"/>
      <c r="Q319" s="203"/>
      <c r="R319" s="203"/>
      <c r="S319" s="203"/>
      <c r="T319" s="204"/>
      <c r="AT319" s="205" t="s">
        <v>128</v>
      </c>
      <c r="AU319" s="205" t="s">
        <v>79</v>
      </c>
      <c r="AV319" s="12" t="s">
        <v>79</v>
      </c>
      <c r="AW319" s="12" t="s">
        <v>32</v>
      </c>
      <c r="AX319" s="12" t="s">
        <v>69</v>
      </c>
      <c r="AY319" s="205" t="s">
        <v>120</v>
      </c>
    </row>
    <row r="320" spans="2:65" s="11" customFormat="1">
      <c r="B320" s="184"/>
      <c r="C320" s="185"/>
      <c r="D320" s="186" t="s">
        <v>128</v>
      </c>
      <c r="E320" s="187" t="s">
        <v>1</v>
      </c>
      <c r="F320" s="188" t="s">
        <v>429</v>
      </c>
      <c r="G320" s="185"/>
      <c r="H320" s="187" t="s">
        <v>1</v>
      </c>
      <c r="I320" s="189"/>
      <c r="J320" s="185"/>
      <c r="K320" s="185"/>
      <c r="L320" s="190"/>
      <c r="M320" s="191"/>
      <c r="N320" s="192"/>
      <c r="O320" s="192"/>
      <c r="P320" s="192"/>
      <c r="Q320" s="192"/>
      <c r="R320" s="192"/>
      <c r="S320" s="192"/>
      <c r="T320" s="193"/>
      <c r="AT320" s="194" t="s">
        <v>128</v>
      </c>
      <c r="AU320" s="194" t="s">
        <v>79</v>
      </c>
      <c r="AV320" s="11" t="s">
        <v>77</v>
      </c>
      <c r="AW320" s="11" t="s">
        <v>32</v>
      </c>
      <c r="AX320" s="11" t="s">
        <v>69</v>
      </c>
      <c r="AY320" s="194" t="s">
        <v>120</v>
      </c>
    </row>
    <row r="321" spans="2:65" s="12" customFormat="1">
      <c r="B321" s="195"/>
      <c r="C321" s="196"/>
      <c r="D321" s="186" t="s">
        <v>128</v>
      </c>
      <c r="E321" s="197" t="s">
        <v>1</v>
      </c>
      <c r="F321" s="198" t="s">
        <v>443</v>
      </c>
      <c r="G321" s="196"/>
      <c r="H321" s="199">
        <v>23.1</v>
      </c>
      <c r="I321" s="200"/>
      <c r="J321" s="196"/>
      <c r="K321" s="196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128</v>
      </c>
      <c r="AU321" s="205" t="s">
        <v>79</v>
      </c>
      <c r="AV321" s="12" t="s">
        <v>79</v>
      </c>
      <c r="AW321" s="12" t="s">
        <v>32</v>
      </c>
      <c r="AX321" s="12" t="s">
        <v>69</v>
      </c>
      <c r="AY321" s="205" t="s">
        <v>120</v>
      </c>
    </row>
    <row r="322" spans="2:65" s="11" customFormat="1">
      <c r="B322" s="184"/>
      <c r="C322" s="185"/>
      <c r="D322" s="186" t="s">
        <v>128</v>
      </c>
      <c r="E322" s="187" t="s">
        <v>1</v>
      </c>
      <c r="F322" s="188" t="s">
        <v>444</v>
      </c>
      <c r="G322" s="185"/>
      <c r="H322" s="187" t="s">
        <v>1</v>
      </c>
      <c r="I322" s="189"/>
      <c r="J322" s="185"/>
      <c r="K322" s="185"/>
      <c r="L322" s="190"/>
      <c r="M322" s="191"/>
      <c r="N322" s="192"/>
      <c r="O322" s="192"/>
      <c r="P322" s="192"/>
      <c r="Q322" s="192"/>
      <c r="R322" s="192"/>
      <c r="S322" s="192"/>
      <c r="T322" s="193"/>
      <c r="AT322" s="194" t="s">
        <v>128</v>
      </c>
      <c r="AU322" s="194" t="s">
        <v>79</v>
      </c>
      <c r="AV322" s="11" t="s">
        <v>77</v>
      </c>
      <c r="AW322" s="11" t="s">
        <v>32</v>
      </c>
      <c r="AX322" s="11" t="s">
        <v>69</v>
      </c>
      <c r="AY322" s="194" t="s">
        <v>120</v>
      </c>
    </row>
    <row r="323" spans="2:65" s="12" customFormat="1">
      <c r="B323" s="195"/>
      <c r="C323" s="196"/>
      <c r="D323" s="186" t="s">
        <v>128</v>
      </c>
      <c r="E323" s="197" t="s">
        <v>1</v>
      </c>
      <c r="F323" s="198" t="s">
        <v>445</v>
      </c>
      <c r="G323" s="196"/>
      <c r="H323" s="199">
        <v>5.7</v>
      </c>
      <c r="I323" s="200"/>
      <c r="J323" s="196"/>
      <c r="K323" s="196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128</v>
      </c>
      <c r="AU323" s="205" t="s">
        <v>79</v>
      </c>
      <c r="AV323" s="12" t="s">
        <v>79</v>
      </c>
      <c r="AW323" s="12" t="s">
        <v>32</v>
      </c>
      <c r="AX323" s="12" t="s">
        <v>69</v>
      </c>
      <c r="AY323" s="205" t="s">
        <v>120</v>
      </c>
    </row>
    <row r="324" spans="2:65" s="13" customFormat="1">
      <c r="B324" s="206"/>
      <c r="C324" s="207"/>
      <c r="D324" s="186" t="s">
        <v>128</v>
      </c>
      <c r="E324" s="208" t="s">
        <v>1</v>
      </c>
      <c r="F324" s="209" t="s">
        <v>147</v>
      </c>
      <c r="G324" s="207"/>
      <c r="H324" s="210">
        <v>37.900000000000006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128</v>
      </c>
      <c r="AU324" s="216" t="s">
        <v>79</v>
      </c>
      <c r="AV324" s="13" t="s">
        <v>126</v>
      </c>
      <c r="AW324" s="13" t="s">
        <v>32</v>
      </c>
      <c r="AX324" s="13" t="s">
        <v>77</v>
      </c>
      <c r="AY324" s="216" t="s">
        <v>120</v>
      </c>
    </row>
    <row r="325" spans="2:65" s="10" customFormat="1" ht="22.9" customHeight="1">
      <c r="B325" s="157"/>
      <c r="C325" s="158"/>
      <c r="D325" s="159" t="s">
        <v>68</v>
      </c>
      <c r="E325" s="171" t="s">
        <v>446</v>
      </c>
      <c r="F325" s="171" t="s">
        <v>447</v>
      </c>
      <c r="G325" s="158"/>
      <c r="H325" s="158"/>
      <c r="I325" s="161"/>
      <c r="J325" s="172">
        <f>BK325</f>
        <v>0</v>
      </c>
      <c r="K325" s="158"/>
      <c r="L325" s="163"/>
      <c r="M325" s="164"/>
      <c r="N325" s="165"/>
      <c r="O325" s="165"/>
      <c r="P325" s="166">
        <f>SUM(P326:P331)</f>
        <v>0</v>
      </c>
      <c r="Q325" s="165"/>
      <c r="R325" s="166">
        <f>SUM(R326:R331)</f>
        <v>0</v>
      </c>
      <c r="S325" s="165"/>
      <c r="T325" s="167">
        <f>SUM(T326:T331)</f>
        <v>0</v>
      </c>
      <c r="AR325" s="168" t="s">
        <v>77</v>
      </c>
      <c r="AT325" s="169" t="s">
        <v>68</v>
      </c>
      <c r="AU325" s="169" t="s">
        <v>77</v>
      </c>
      <c r="AY325" s="168" t="s">
        <v>120</v>
      </c>
      <c r="BK325" s="170">
        <f>SUM(BK326:BK331)</f>
        <v>0</v>
      </c>
    </row>
    <row r="326" spans="2:65" s="1" customFormat="1" ht="16.5" customHeight="1">
      <c r="B326" s="33"/>
      <c r="C326" s="173" t="s">
        <v>448</v>
      </c>
      <c r="D326" s="173" t="s">
        <v>122</v>
      </c>
      <c r="E326" s="174" t="s">
        <v>449</v>
      </c>
      <c r="F326" s="175" t="s">
        <v>450</v>
      </c>
      <c r="G326" s="176" t="s">
        <v>183</v>
      </c>
      <c r="H326" s="177">
        <v>42.4</v>
      </c>
      <c r="I326" s="178"/>
      <c r="J326" s="177">
        <f>ROUND(I326*H326,2)</f>
        <v>0</v>
      </c>
      <c r="K326" s="175" t="s">
        <v>1</v>
      </c>
      <c r="L326" s="37"/>
      <c r="M326" s="179" t="s">
        <v>1</v>
      </c>
      <c r="N326" s="180" t="s">
        <v>40</v>
      </c>
      <c r="O326" s="59"/>
      <c r="P326" s="181">
        <f>O326*H326</f>
        <v>0</v>
      </c>
      <c r="Q326" s="181">
        <v>0</v>
      </c>
      <c r="R326" s="181">
        <f>Q326*H326</f>
        <v>0</v>
      </c>
      <c r="S326" s="181">
        <v>0</v>
      </c>
      <c r="T326" s="182">
        <f>S326*H326</f>
        <v>0</v>
      </c>
      <c r="AR326" s="16" t="s">
        <v>126</v>
      </c>
      <c r="AT326" s="16" t="s">
        <v>122</v>
      </c>
      <c r="AU326" s="16" t="s">
        <v>79</v>
      </c>
      <c r="AY326" s="16" t="s">
        <v>120</v>
      </c>
      <c r="BE326" s="183">
        <f>IF(N326="základní",J326,0)</f>
        <v>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16" t="s">
        <v>77</v>
      </c>
      <c r="BK326" s="183">
        <f>ROUND(I326*H326,2)</f>
        <v>0</v>
      </c>
      <c r="BL326" s="16" t="s">
        <v>126</v>
      </c>
      <c r="BM326" s="16" t="s">
        <v>451</v>
      </c>
    </row>
    <row r="327" spans="2:65" s="11" customFormat="1">
      <c r="B327" s="184"/>
      <c r="C327" s="185"/>
      <c r="D327" s="186" t="s">
        <v>128</v>
      </c>
      <c r="E327" s="187" t="s">
        <v>1</v>
      </c>
      <c r="F327" s="188" t="s">
        <v>452</v>
      </c>
      <c r="G327" s="185"/>
      <c r="H327" s="187" t="s">
        <v>1</v>
      </c>
      <c r="I327" s="189"/>
      <c r="J327" s="185"/>
      <c r="K327" s="185"/>
      <c r="L327" s="190"/>
      <c r="M327" s="191"/>
      <c r="N327" s="192"/>
      <c r="O327" s="192"/>
      <c r="P327" s="192"/>
      <c r="Q327" s="192"/>
      <c r="R327" s="192"/>
      <c r="S327" s="192"/>
      <c r="T327" s="193"/>
      <c r="AT327" s="194" t="s">
        <v>128</v>
      </c>
      <c r="AU327" s="194" t="s">
        <v>79</v>
      </c>
      <c r="AV327" s="11" t="s">
        <v>77</v>
      </c>
      <c r="AW327" s="11" t="s">
        <v>32</v>
      </c>
      <c r="AX327" s="11" t="s">
        <v>69</v>
      </c>
      <c r="AY327" s="194" t="s">
        <v>120</v>
      </c>
    </row>
    <row r="328" spans="2:65" s="11" customFormat="1">
      <c r="B328" s="184"/>
      <c r="C328" s="185"/>
      <c r="D328" s="186" t="s">
        <v>128</v>
      </c>
      <c r="E328" s="187" t="s">
        <v>1</v>
      </c>
      <c r="F328" s="188" t="s">
        <v>453</v>
      </c>
      <c r="G328" s="185"/>
      <c r="H328" s="187" t="s">
        <v>1</v>
      </c>
      <c r="I328" s="189"/>
      <c r="J328" s="185"/>
      <c r="K328" s="185"/>
      <c r="L328" s="190"/>
      <c r="M328" s="191"/>
      <c r="N328" s="192"/>
      <c r="O328" s="192"/>
      <c r="P328" s="192"/>
      <c r="Q328" s="192"/>
      <c r="R328" s="192"/>
      <c r="S328" s="192"/>
      <c r="T328" s="193"/>
      <c r="AT328" s="194" t="s">
        <v>128</v>
      </c>
      <c r="AU328" s="194" t="s">
        <v>79</v>
      </c>
      <c r="AV328" s="11" t="s">
        <v>77</v>
      </c>
      <c r="AW328" s="11" t="s">
        <v>32</v>
      </c>
      <c r="AX328" s="11" t="s">
        <v>69</v>
      </c>
      <c r="AY328" s="194" t="s">
        <v>120</v>
      </c>
    </row>
    <row r="329" spans="2:65" s="12" customFormat="1">
      <c r="B329" s="195"/>
      <c r="C329" s="196"/>
      <c r="D329" s="186" t="s">
        <v>128</v>
      </c>
      <c r="E329" s="197" t="s">
        <v>1</v>
      </c>
      <c r="F329" s="198" t="s">
        <v>454</v>
      </c>
      <c r="G329" s="196"/>
      <c r="H329" s="199">
        <v>38.4</v>
      </c>
      <c r="I329" s="200"/>
      <c r="J329" s="196"/>
      <c r="K329" s="196"/>
      <c r="L329" s="201"/>
      <c r="M329" s="202"/>
      <c r="N329" s="203"/>
      <c r="O329" s="203"/>
      <c r="P329" s="203"/>
      <c r="Q329" s="203"/>
      <c r="R329" s="203"/>
      <c r="S329" s="203"/>
      <c r="T329" s="204"/>
      <c r="AT329" s="205" t="s">
        <v>128</v>
      </c>
      <c r="AU329" s="205" t="s">
        <v>79</v>
      </c>
      <c r="AV329" s="12" t="s">
        <v>79</v>
      </c>
      <c r="AW329" s="12" t="s">
        <v>32</v>
      </c>
      <c r="AX329" s="12" t="s">
        <v>69</v>
      </c>
      <c r="AY329" s="205" t="s">
        <v>120</v>
      </c>
    </row>
    <row r="330" spans="2:65" s="12" customFormat="1">
      <c r="B330" s="195"/>
      <c r="C330" s="196"/>
      <c r="D330" s="186" t="s">
        <v>128</v>
      </c>
      <c r="E330" s="197" t="s">
        <v>1</v>
      </c>
      <c r="F330" s="198" t="s">
        <v>455</v>
      </c>
      <c r="G330" s="196"/>
      <c r="H330" s="199">
        <v>4</v>
      </c>
      <c r="I330" s="200"/>
      <c r="J330" s="196"/>
      <c r="K330" s="196"/>
      <c r="L330" s="201"/>
      <c r="M330" s="202"/>
      <c r="N330" s="203"/>
      <c r="O330" s="203"/>
      <c r="P330" s="203"/>
      <c r="Q330" s="203"/>
      <c r="R330" s="203"/>
      <c r="S330" s="203"/>
      <c r="T330" s="204"/>
      <c r="AT330" s="205" t="s">
        <v>128</v>
      </c>
      <c r="AU330" s="205" t="s">
        <v>79</v>
      </c>
      <c r="AV330" s="12" t="s">
        <v>79</v>
      </c>
      <c r="AW330" s="12" t="s">
        <v>32</v>
      </c>
      <c r="AX330" s="12" t="s">
        <v>69</v>
      </c>
      <c r="AY330" s="205" t="s">
        <v>120</v>
      </c>
    </row>
    <row r="331" spans="2:65" s="13" customFormat="1">
      <c r="B331" s="206"/>
      <c r="C331" s="207"/>
      <c r="D331" s="186" t="s">
        <v>128</v>
      </c>
      <c r="E331" s="208" t="s">
        <v>1</v>
      </c>
      <c r="F331" s="209" t="s">
        <v>147</v>
      </c>
      <c r="G331" s="207"/>
      <c r="H331" s="210">
        <v>42.4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128</v>
      </c>
      <c r="AU331" s="216" t="s">
        <v>79</v>
      </c>
      <c r="AV331" s="13" t="s">
        <v>126</v>
      </c>
      <c r="AW331" s="13" t="s">
        <v>32</v>
      </c>
      <c r="AX331" s="13" t="s">
        <v>77</v>
      </c>
      <c r="AY331" s="216" t="s">
        <v>120</v>
      </c>
    </row>
    <row r="332" spans="2:65" s="10" customFormat="1" ht="22.9" customHeight="1">
      <c r="B332" s="157"/>
      <c r="C332" s="158"/>
      <c r="D332" s="159" t="s">
        <v>68</v>
      </c>
      <c r="E332" s="171" t="s">
        <v>456</v>
      </c>
      <c r="F332" s="171" t="s">
        <v>457</v>
      </c>
      <c r="G332" s="158"/>
      <c r="H332" s="158"/>
      <c r="I332" s="161"/>
      <c r="J332" s="172">
        <f>BK332</f>
        <v>0</v>
      </c>
      <c r="K332" s="158"/>
      <c r="L332" s="163"/>
      <c r="M332" s="164"/>
      <c r="N332" s="165"/>
      <c r="O332" s="165"/>
      <c r="P332" s="166">
        <f>P333</f>
        <v>0</v>
      </c>
      <c r="Q332" s="165"/>
      <c r="R332" s="166">
        <f>R333</f>
        <v>0</v>
      </c>
      <c r="S332" s="165"/>
      <c r="T332" s="167">
        <f>T333</f>
        <v>0</v>
      </c>
      <c r="AR332" s="168" t="s">
        <v>77</v>
      </c>
      <c r="AT332" s="169" t="s">
        <v>68</v>
      </c>
      <c r="AU332" s="169" t="s">
        <v>77</v>
      </c>
      <c r="AY332" s="168" t="s">
        <v>120</v>
      </c>
      <c r="BK332" s="170">
        <f>BK333</f>
        <v>0</v>
      </c>
    </row>
    <row r="333" spans="2:65" s="1" customFormat="1" ht="16.5" customHeight="1">
      <c r="B333" s="33"/>
      <c r="C333" s="173" t="s">
        <v>458</v>
      </c>
      <c r="D333" s="173" t="s">
        <v>122</v>
      </c>
      <c r="E333" s="174" t="s">
        <v>459</v>
      </c>
      <c r="F333" s="175" t="s">
        <v>460</v>
      </c>
      <c r="G333" s="176" t="s">
        <v>183</v>
      </c>
      <c r="H333" s="177">
        <v>82.1</v>
      </c>
      <c r="I333" s="178"/>
      <c r="J333" s="177">
        <f>ROUND(I333*H333,2)</f>
        <v>0</v>
      </c>
      <c r="K333" s="175" t="s">
        <v>134</v>
      </c>
      <c r="L333" s="37"/>
      <c r="M333" s="237" t="s">
        <v>1</v>
      </c>
      <c r="N333" s="238" t="s">
        <v>40</v>
      </c>
      <c r="O333" s="239"/>
      <c r="P333" s="240">
        <f>O333*H333</f>
        <v>0</v>
      </c>
      <c r="Q333" s="240">
        <v>0</v>
      </c>
      <c r="R333" s="240">
        <f>Q333*H333</f>
        <v>0</v>
      </c>
      <c r="S333" s="240">
        <v>0</v>
      </c>
      <c r="T333" s="241">
        <f>S333*H333</f>
        <v>0</v>
      </c>
      <c r="AR333" s="16" t="s">
        <v>126</v>
      </c>
      <c r="AT333" s="16" t="s">
        <v>122</v>
      </c>
      <c r="AU333" s="16" t="s">
        <v>79</v>
      </c>
      <c r="AY333" s="16" t="s">
        <v>120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6" t="s">
        <v>77</v>
      </c>
      <c r="BK333" s="183">
        <f>ROUND(I333*H333,2)</f>
        <v>0</v>
      </c>
      <c r="BL333" s="16" t="s">
        <v>126</v>
      </c>
      <c r="BM333" s="16" t="s">
        <v>461</v>
      </c>
    </row>
    <row r="334" spans="2:65" s="1" customFormat="1" ht="6.95" customHeight="1">
      <c r="B334" s="45"/>
      <c r="C334" s="46"/>
      <c r="D334" s="46"/>
      <c r="E334" s="46"/>
      <c r="F334" s="46"/>
      <c r="G334" s="46"/>
      <c r="H334" s="46"/>
      <c r="I334" s="124"/>
      <c r="J334" s="46"/>
      <c r="K334" s="46"/>
      <c r="L334" s="37"/>
    </row>
  </sheetData>
  <sheetProtection algorithmName="SHA-512" hashValue="8J4cTOBfTcBrT5bJYMS3alvOItkJALqLNxDwJohxuykwNCCARfeYShws5YaHd2LLVWJo5TB91+KSq1MWkj7qdQ==" saltValue="R+vgjssdeaTRYsQlMJrceOibOH1IdTlmqtqOJCQQDO5wynwHTaiu7Ggfvlsn5sI1afJby/omc5LCu2XNXKWy0Q==" spinCount="100000" sheet="1" objects="1" scenarios="1" formatColumns="0" formatRows="0" autoFilter="0"/>
  <autoFilter ref="C85:K333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6" t="s">
        <v>82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90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3" t="str">
        <f>'Rekapitulace stavby'!K6</f>
        <v>KLABAVA, ř.km 23,820-23,875  KAMENNÝ ÚJEZD, OPRAVA OPĚRNÉ ZDI</v>
      </c>
      <c r="F7" s="284"/>
      <c r="G7" s="284"/>
      <c r="H7" s="284"/>
      <c r="L7" s="19"/>
    </row>
    <row r="8" spans="2:46" s="1" customFormat="1" ht="12" customHeight="1">
      <c r="B8" s="37"/>
      <c r="D8" s="101" t="s">
        <v>91</v>
      </c>
      <c r="I8" s="102"/>
      <c r="L8" s="37"/>
    </row>
    <row r="9" spans="2:46" s="1" customFormat="1" ht="36.950000000000003" customHeight="1">
      <c r="B9" s="37"/>
      <c r="E9" s="285" t="s">
        <v>462</v>
      </c>
      <c r="F9" s="286"/>
      <c r="G9" s="286"/>
      <c r="H9" s="28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14. 11. 2019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7" t="str">
        <f>'Rekapitulace stavby'!E14</f>
        <v>Vyplň údaj</v>
      </c>
      <c r="F18" s="288"/>
      <c r="G18" s="288"/>
      <c r="H18" s="28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34</v>
      </c>
      <c r="I26" s="102"/>
      <c r="L26" s="37"/>
    </row>
    <row r="27" spans="2:12" s="6" customFormat="1" ht="16.5" customHeight="1">
      <c r="B27" s="105"/>
      <c r="E27" s="289" t="s">
        <v>1</v>
      </c>
      <c r="F27" s="289"/>
      <c r="G27" s="289"/>
      <c r="H27" s="28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35</v>
      </c>
      <c r="I30" s="102"/>
      <c r="J30" s="109">
        <f>ROUND(J83,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37</v>
      </c>
      <c r="I32" s="111" t="s">
        <v>36</v>
      </c>
      <c r="J32" s="110" t="s">
        <v>38</v>
      </c>
      <c r="L32" s="37"/>
    </row>
    <row r="33" spans="2:12" s="1" customFormat="1" ht="14.45" customHeight="1">
      <c r="B33" s="37"/>
      <c r="D33" s="101" t="s">
        <v>39</v>
      </c>
      <c r="E33" s="101" t="s">
        <v>40</v>
      </c>
      <c r="F33" s="112">
        <f>ROUND((SUM(BE83:BE118)),  2)</f>
        <v>0</v>
      </c>
      <c r="I33" s="113">
        <v>0.21</v>
      </c>
      <c r="J33" s="112">
        <f>ROUND(((SUM(BE83:BE118))*I33),  2)</f>
        <v>0</v>
      </c>
      <c r="L33" s="37"/>
    </row>
    <row r="34" spans="2:12" s="1" customFormat="1" ht="14.45" customHeight="1">
      <c r="B34" s="37"/>
      <c r="E34" s="101" t="s">
        <v>41</v>
      </c>
      <c r="F34" s="112">
        <f>ROUND((SUM(BF83:BF118)),  2)</f>
        <v>0</v>
      </c>
      <c r="I34" s="113">
        <v>0.15</v>
      </c>
      <c r="J34" s="112">
        <f>ROUND(((SUM(BF83:BF118))*I34),  2)</f>
        <v>0</v>
      </c>
      <c r="L34" s="37"/>
    </row>
    <row r="35" spans="2:12" s="1" customFormat="1" ht="14.45" hidden="1" customHeight="1">
      <c r="B35" s="37"/>
      <c r="E35" s="101" t="s">
        <v>42</v>
      </c>
      <c r="F35" s="112">
        <f>ROUND((SUM(BG83:BG118)),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43</v>
      </c>
      <c r="F36" s="112">
        <f>ROUND((SUM(BH83:BH118)),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44</v>
      </c>
      <c r="F37" s="112">
        <f>ROUND((SUM(BI83:BI118)),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45</v>
      </c>
      <c r="E39" s="116"/>
      <c r="F39" s="116"/>
      <c r="G39" s="117" t="s">
        <v>46</v>
      </c>
      <c r="H39" s="118" t="s">
        <v>47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93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0" t="str">
        <f>E7</f>
        <v>KLABAVA, ř.km 23,820-23,875  KAMENNÝ ÚJEZD, OPRAVA OPĚRNÉ ZDI</v>
      </c>
      <c r="F48" s="291"/>
      <c r="G48" s="291"/>
      <c r="H48" s="291"/>
      <c r="I48" s="102"/>
      <c r="J48" s="34"/>
      <c r="K48" s="34"/>
      <c r="L48" s="37"/>
    </row>
    <row r="49" spans="2:47" s="1" customFormat="1" ht="12" customHeight="1">
      <c r="B49" s="33"/>
      <c r="C49" s="28" t="s">
        <v>91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02 - SO 02  Úprava koryta Klabavy</v>
      </c>
      <c r="F50" s="262"/>
      <c r="G50" s="262"/>
      <c r="H50" s="262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Kamenný Újezd</v>
      </c>
      <c r="G52" s="34"/>
      <c r="H52" s="34"/>
      <c r="I52" s="103" t="s">
        <v>22</v>
      </c>
      <c r="J52" s="54" t="str">
        <f>IF(J12="","",J12)</f>
        <v>14. 11. 2019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3" t="s">
        <v>30</v>
      </c>
      <c r="J54" s="31" t="str">
        <f>E21</f>
        <v>Inj. Jiří Tägl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94</v>
      </c>
      <c r="D57" s="129"/>
      <c r="E57" s="129"/>
      <c r="F57" s="129"/>
      <c r="G57" s="129"/>
      <c r="H57" s="129"/>
      <c r="I57" s="130"/>
      <c r="J57" s="131" t="s">
        <v>95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96</v>
      </c>
      <c r="D59" s="34"/>
      <c r="E59" s="34"/>
      <c r="F59" s="34"/>
      <c r="G59" s="34"/>
      <c r="H59" s="34"/>
      <c r="I59" s="102"/>
      <c r="J59" s="72">
        <f>J83</f>
        <v>0</v>
      </c>
      <c r="K59" s="34"/>
      <c r="L59" s="37"/>
      <c r="AU59" s="16" t="s">
        <v>97</v>
      </c>
    </row>
    <row r="60" spans="2:47" s="7" customFormat="1" ht="24.95" customHeight="1">
      <c r="B60" s="133"/>
      <c r="C60" s="134"/>
      <c r="D60" s="135" t="s">
        <v>98</v>
      </c>
      <c r="E60" s="136"/>
      <c r="F60" s="136"/>
      <c r="G60" s="136"/>
      <c r="H60" s="136"/>
      <c r="I60" s="137"/>
      <c r="J60" s="138">
        <f>J84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99</v>
      </c>
      <c r="E61" s="143"/>
      <c r="F61" s="143"/>
      <c r="G61" s="143"/>
      <c r="H61" s="143"/>
      <c r="I61" s="144"/>
      <c r="J61" s="145">
        <f>J85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463</v>
      </c>
      <c r="E62" s="143"/>
      <c r="F62" s="143"/>
      <c r="G62" s="143"/>
      <c r="H62" s="143"/>
      <c r="I62" s="144"/>
      <c r="J62" s="145">
        <f>J112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104</v>
      </c>
      <c r="E63" s="143"/>
      <c r="F63" s="143"/>
      <c r="G63" s="143"/>
      <c r="H63" s="143"/>
      <c r="I63" s="144"/>
      <c r="J63" s="145">
        <f>J117</f>
        <v>0</v>
      </c>
      <c r="K63" s="141"/>
      <c r="L63" s="146"/>
    </row>
    <row r="64" spans="2:47" s="1" customFormat="1" ht="21.75" customHeight="1">
      <c r="B64" s="33"/>
      <c r="C64" s="34"/>
      <c r="D64" s="34"/>
      <c r="E64" s="34"/>
      <c r="F64" s="34"/>
      <c r="G64" s="34"/>
      <c r="H64" s="34"/>
      <c r="I64" s="102"/>
      <c r="J64" s="34"/>
      <c r="K64" s="34"/>
      <c r="L64" s="37"/>
    </row>
    <row r="65" spans="2:12" s="1" customFormat="1" ht="6.95" customHeight="1">
      <c r="B65" s="45"/>
      <c r="C65" s="46"/>
      <c r="D65" s="46"/>
      <c r="E65" s="46"/>
      <c r="F65" s="46"/>
      <c r="G65" s="46"/>
      <c r="H65" s="46"/>
      <c r="I65" s="124"/>
      <c r="J65" s="46"/>
      <c r="K65" s="46"/>
      <c r="L65" s="37"/>
    </row>
    <row r="69" spans="2:12" s="1" customFormat="1" ht="6.95" customHeight="1">
      <c r="B69" s="47"/>
      <c r="C69" s="48"/>
      <c r="D69" s="48"/>
      <c r="E69" s="48"/>
      <c r="F69" s="48"/>
      <c r="G69" s="48"/>
      <c r="H69" s="48"/>
      <c r="I69" s="127"/>
      <c r="J69" s="48"/>
      <c r="K69" s="48"/>
      <c r="L69" s="37"/>
    </row>
    <row r="70" spans="2:12" s="1" customFormat="1" ht="24.95" customHeight="1">
      <c r="B70" s="33"/>
      <c r="C70" s="22" t="s">
        <v>105</v>
      </c>
      <c r="D70" s="34"/>
      <c r="E70" s="34"/>
      <c r="F70" s="34"/>
      <c r="G70" s="34"/>
      <c r="H70" s="34"/>
      <c r="I70" s="102"/>
      <c r="J70" s="34"/>
      <c r="K70" s="34"/>
      <c r="L70" s="37"/>
    </row>
    <row r="71" spans="2:12" s="1" customFormat="1" ht="6.95" customHeight="1">
      <c r="B71" s="33"/>
      <c r="C71" s="34"/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12" customHeight="1">
      <c r="B72" s="33"/>
      <c r="C72" s="28" t="s">
        <v>16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16.5" customHeight="1">
      <c r="B73" s="33"/>
      <c r="C73" s="34"/>
      <c r="D73" s="34"/>
      <c r="E73" s="290" t="str">
        <f>E7</f>
        <v>KLABAVA, ř.km 23,820-23,875  KAMENNÝ ÚJEZD, OPRAVA OPĚRNÉ ZDI</v>
      </c>
      <c r="F73" s="291"/>
      <c r="G73" s="291"/>
      <c r="H73" s="291"/>
      <c r="I73" s="102"/>
      <c r="J73" s="34"/>
      <c r="K73" s="34"/>
      <c r="L73" s="37"/>
    </row>
    <row r="74" spans="2:12" s="1" customFormat="1" ht="12" customHeight="1">
      <c r="B74" s="33"/>
      <c r="C74" s="28" t="s">
        <v>91</v>
      </c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6.5" customHeight="1">
      <c r="B75" s="33"/>
      <c r="C75" s="34"/>
      <c r="D75" s="34"/>
      <c r="E75" s="263" t="str">
        <f>E9</f>
        <v>02 - SO 02  Úprava koryta Klabavy</v>
      </c>
      <c r="F75" s="262"/>
      <c r="G75" s="262"/>
      <c r="H75" s="262"/>
      <c r="I75" s="102"/>
      <c r="J75" s="34"/>
      <c r="K75" s="34"/>
      <c r="L75" s="37"/>
    </row>
    <row r="76" spans="2:12" s="1" customFormat="1" ht="6.95" customHeight="1">
      <c r="B76" s="33"/>
      <c r="C76" s="34"/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12" customHeight="1">
      <c r="B77" s="33"/>
      <c r="C77" s="28" t="s">
        <v>20</v>
      </c>
      <c r="D77" s="34"/>
      <c r="E77" s="34"/>
      <c r="F77" s="26" t="str">
        <f>F12</f>
        <v>Kamenný Újezd</v>
      </c>
      <c r="G77" s="34"/>
      <c r="H77" s="34"/>
      <c r="I77" s="103" t="s">
        <v>22</v>
      </c>
      <c r="J77" s="54" t="str">
        <f>IF(J12="","",J12)</f>
        <v>14. 11. 2019</v>
      </c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3.7" customHeight="1">
      <c r="B79" s="33"/>
      <c r="C79" s="28" t="s">
        <v>24</v>
      </c>
      <c r="D79" s="34"/>
      <c r="E79" s="34"/>
      <c r="F79" s="26" t="str">
        <f>E15</f>
        <v xml:space="preserve"> </v>
      </c>
      <c r="G79" s="34"/>
      <c r="H79" s="34"/>
      <c r="I79" s="103" t="s">
        <v>30</v>
      </c>
      <c r="J79" s="31" t="str">
        <f>E21</f>
        <v>Inj. Jiří Tägl</v>
      </c>
      <c r="K79" s="34"/>
      <c r="L79" s="37"/>
    </row>
    <row r="80" spans="2:12" s="1" customFormat="1" ht="13.7" customHeight="1">
      <c r="B80" s="33"/>
      <c r="C80" s="28" t="s">
        <v>28</v>
      </c>
      <c r="D80" s="34"/>
      <c r="E80" s="34"/>
      <c r="F80" s="26" t="str">
        <f>IF(E18="","",E18)</f>
        <v>Vyplň údaj</v>
      </c>
      <c r="G80" s="34"/>
      <c r="H80" s="34"/>
      <c r="I80" s="103" t="s">
        <v>33</v>
      </c>
      <c r="J80" s="31" t="str">
        <f>E24</f>
        <v xml:space="preserve"> </v>
      </c>
      <c r="K80" s="34"/>
      <c r="L80" s="37"/>
    </row>
    <row r="81" spans="2:65" s="1" customFormat="1" ht="10.3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9" customFormat="1" ht="29.25" customHeight="1">
      <c r="B82" s="147"/>
      <c r="C82" s="148" t="s">
        <v>106</v>
      </c>
      <c r="D82" s="149" t="s">
        <v>54</v>
      </c>
      <c r="E82" s="149" t="s">
        <v>50</v>
      </c>
      <c r="F82" s="149" t="s">
        <v>51</v>
      </c>
      <c r="G82" s="149" t="s">
        <v>107</v>
      </c>
      <c r="H82" s="149" t="s">
        <v>108</v>
      </c>
      <c r="I82" s="150" t="s">
        <v>109</v>
      </c>
      <c r="J82" s="149" t="s">
        <v>95</v>
      </c>
      <c r="K82" s="151" t="s">
        <v>110</v>
      </c>
      <c r="L82" s="152"/>
      <c r="M82" s="63" t="s">
        <v>1</v>
      </c>
      <c r="N82" s="64" t="s">
        <v>39</v>
      </c>
      <c r="O82" s="64" t="s">
        <v>111</v>
      </c>
      <c r="P82" s="64" t="s">
        <v>112</v>
      </c>
      <c r="Q82" s="64" t="s">
        <v>113</v>
      </c>
      <c r="R82" s="64" t="s">
        <v>114</v>
      </c>
      <c r="S82" s="64" t="s">
        <v>115</v>
      </c>
      <c r="T82" s="65" t="s">
        <v>116</v>
      </c>
    </row>
    <row r="83" spans="2:65" s="1" customFormat="1" ht="22.9" customHeight="1">
      <c r="B83" s="33"/>
      <c r="C83" s="70" t="s">
        <v>117</v>
      </c>
      <c r="D83" s="34"/>
      <c r="E83" s="34"/>
      <c r="F83" s="34"/>
      <c r="G83" s="34"/>
      <c r="H83" s="34"/>
      <c r="I83" s="102"/>
      <c r="J83" s="153">
        <f>BK83</f>
        <v>0</v>
      </c>
      <c r="K83" s="34"/>
      <c r="L83" s="37"/>
      <c r="M83" s="66"/>
      <c r="N83" s="67"/>
      <c r="O83" s="67"/>
      <c r="P83" s="154">
        <f>P84</f>
        <v>0</v>
      </c>
      <c r="Q83" s="67"/>
      <c r="R83" s="154">
        <f>R84</f>
        <v>19.206810000000001</v>
      </c>
      <c r="S83" s="67"/>
      <c r="T83" s="155">
        <f>T84</f>
        <v>0</v>
      </c>
      <c r="AT83" s="16" t="s">
        <v>68</v>
      </c>
      <c r="AU83" s="16" t="s">
        <v>97</v>
      </c>
      <c r="BK83" s="156">
        <f>BK84</f>
        <v>0</v>
      </c>
    </row>
    <row r="84" spans="2:65" s="10" customFormat="1" ht="25.9" customHeight="1">
      <c r="B84" s="157"/>
      <c r="C84" s="158"/>
      <c r="D84" s="159" t="s">
        <v>68</v>
      </c>
      <c r="E84" s="160" t="s">
        <v>118</v>
      </c>
      <c r="F84" s="160" t="s">
        <v>119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P85+P112+P117</f>
        <v>0</v>
      </c>
      <c r="Q84" s="165"/>
      <c r="R84" s="166">
        <f>R85+R112+R117</f>
        <v>19.206810000000001</v>
      </c>
      <c r="S84" s="165"/>
      <c r="T84" s="167">
        <f>T85+T112+T117</f>
        <v>0</v>
      </c>
      <c r="AR84" s="168" t="s">
        <v>77</v>
      </c>
      <c r="AT84" s="169" t="s">
        <v>68</v>
      </c>
      <c r="AU84" s="169" t="s">
        <v>69</v>
      </c>
      <c r="AY84" s="168" t="s">
        <v>120</v>
      </c>
      <c r="BK84" s="170">
        <f>BK85+BK112+BK117</f>
        <v>0</v>
      </c>
    </row>
    <row r="85" spans="2:65" s="10" customFormat="1" ht="22.9" customHeight="1">
      <c r="B85" s="157"/>
      <c r="C85" s="158"/>
      <c r="D85" s="159" t="s">
        <v>68</v>
      </c>
      <c r="E85" s="171" t="s">
        <v>77</v>
      </c>
      <c r="F85" s="171" t="s">
        <v>121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SUM(P86:P111)</f>
        <v>0</v>
      </c>
      <c r="Q85" s="165"/>
      <c r="R85" s="166">
        <f>SUM(R86:R111)</f>
        <v>9.0000000000000006E-5</v>
      </c>
      <c r="S85" s="165"/>
      <c r="T85" s="167">
        <f>SUM(T86:T111)</f>
        <v>0</v>
      </c>
      <c r="AR85" s="168" t="s">
        <v>77</v>
      </c>
      <c r="AT85" s="169" t="s">
        <v>68</v>
      </c>
      <c r="AU85" s="169" t="s">
        <v>77</v>
      </c>
      <c r="AY85" s="168" t="s">
        <v>120</v>
      </c>
      <c r="BK85" s="170">
        <f>SUM(BK86:BK111)</f>
        <v>0</v>
      </c>
    </row>
    <row r="86" spans="2:65" s="1" customFormat="1" ht="16.5" customHeight="1">
      <c r="B86" s="33"/>
      <c r="C86" s="173" t="s">
        <v>77</v>
      </c>
      <c r="D86" s="173" t="s">
        <v>122</v>
      </c>
      <c r="E86" s="174" t="s">
        <v>464</v>
      </c>
      <c r="F86" s="175" t="s">
        <v>465</v>
      </c>
      <c r="G86" s="176" t="s">
        <v>133</v>
      </c>
      <c r="H86" s="177">
        <v>70</v>
      </c>
      <c r="I86" s="178"/>
      <c r="J86" s="177">
        <f>ROUND(I86*H86,2)</f>
        <v>0</v>
      </c>
      <c r="K86" s="175" t="s">
        <v>134</v>
      </c>
      <c r="L86" s="37"/>
      <c r="M86" s="179" t="s">
        <v>1</v>
      </c>
      <c r="N86" s="180" t="s">
        <v>40</v>
      </c>
      <c r="O86" s="59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16" t="s">
        <v>126</v>
      </c>
      <c r="AT86" s="16" t="s">
        <v>122</v>
      </c>
      <c r="AU86" s="16" t="s">
        <v>79</v>
      </c>
      <c r="AY86" s="16" t="s">
        <v>120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6" t="s">
        <v>77</v>
      </c>
      <c r="BK86" s="183">
        <f>ROUND(I86*H86,2)</f>
        <v>0</v>
      </c>
      <c r="BL86" s="16" t="s">
        <v>126</v>
      </c>
      <c r="BM86" s="16" t="s">
        <v>466</v>
      </c>
    </row>
    <row r="87" spans="2:65" s="11" customFormat="1">
      <c r="B87" s="184"/>
      <c r="C87" s="185"/>
      <c r="D87" s="186" t="s">
        <v>128</v>
      </c>
      <c r="E87" s="187" t="s">
        <v>1</v>
      </c>
      <c r="F87" s="188" t="s">
        <v>467</v>
      </c>
      <c r="G87" s="185"/>
      <c r="H87" s="187" t="s">
        <v>1</v>
      </c>
      <c r="I87" s="189"/>
      <c r="J87" s="185"/>
      <c r="K87" s="185"/>
      <c r="L87" s="190"/>
      <c r="M87" s="191"/>
      <c r="N87" s="192"/>
      <c r="O87" s="192"/>
      <c r="P87" s="192"/>
      <c r="Q87" s="192"/>
      <c r="R87" s="192"/>
      <c r="S87" s="192"/>
      <c r="T87" s="193"/>
      <c r="AT87" s="194" t="s">
        <v>128</v>
      </c>
      <c r="AU87" s="194" t="s">
        <v>79</v>
      </c>
      <c r="AV87" s="11" t="s">
        <v>77</v>
      </c>
      <c r="AW87" s="11" t="s">
        <v>32</v>
      </c>
      <c r="AX87" s="11" t="s">
        <v>69</v>
      </c>
      <c r="AY87" s="194" t="s">
        <v>120</v>
      </c>
    </row>
    <row r="88" spans="2:65" s="12" customFormat="1">
      <c r="B88" s="195"/>
      <c r="C88" s="196"/>
      <c r="D88" s="186" t="s">
        <v>128</v>
      </c>
      <c r="E88" s="197" t="s">
        <v>1</v>
      </c>
      <c r="F88" s="198" t="s">
        <v>468</v>
      </c>
      <c r="G88" s="196"/>
      <c r="H88" s="199">
        <v>70</v>
      </c>
      <c r="I88" s="200"/>
      <c r="J88" s="196"/>
      <c r="K88" s="196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128</v>
      </c>
      <c r="AU88" s="205" t="s">
        <v>79</v>
      </c>
      <c r="AV88" s="12" t="s">
        <v>79</v>
      </c>
      <c r="AW88" s="12" t="s">
        <v>32</v>
      </c>
      <c r="AX88" s="12" t="s">
        <v>77</v>
      </c>
      <c r="AY88" s="205" t="s">
        <v>120</v>
      </c>
    </row>
    <row r="89" spans="2:65" s="1" customFormat="1" ht="16.5" customHeight="1">
      <c r="B89" s="33"/>
      <c r="C89" s="173" t="s">
        <v>79</v>
      </c>
      <c r="D89" s="173" t="s">
        <v>122</v>
      </c>
      <c r="E89" s="174" t="s">
        <v>469</v>
      </c>
      <c r="F89" s="175" t="s">
        <v>470</v>
      </c>
      <c r="G89" s="176" t="s">
        <v>133</v>
      </c>
      <c r="H89" s="177">
        <v>70</v>
      </c>
      <c r="I89" s="178"/>
      <c r="J89" s="177">
        <f>ROUND(I89*H89,2)</f>
        <v>0</v>
      </c>
      <c r="K89" s="175" t="s">
        <v>134</v>
      </c>
      <c r="L89" s="37"/>
      <c r="M89" s="179" t="s">
        <v>1</v>
      </c>
      <c r="N89" s="180" t="s">
        <v>40</v>
      </c>
      <c r="O89" s="59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16" t="s">
        <v>126</v>
      </c>
      <c r="AT89" s="16" t="s">
        <v>122</v>
      </c>
      <c r="AU89" s="16" t="s">
        <v>79</v>
      </c>
      <c r="AY89" s="16" t="s">
        <v>120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77</v>
      </c>
      <c r="BK89" s="183">
        <f>ROUND(I89*H89,2)</f>
        <v>0</v>
      </c>
      <c r="BL89" s="16" t="s">
        <v>126</v>
      </c>
      <c r="BM89" s="16" t="s">
        <v>471</v>
      </c>
    </row>
    <row r="90" spans="2:65" s="12" customFormat="1">
      <c r="B90" s="195"/>
      <c r="C90" s="196"/>
      <c r="D90" s="186" t="s">
        <v>128</v>
      </c>
      <c r="E90" s="197" t="s">
        <v>1</v>
      </c>
      <c r="F90" s="198" t="s">
        <v>468</v>
      </c>
      <c r="G90" s="196"/>
      <c r="H90" s="199">
        <v>70</v>
      </c>
      <c r="I90" s="200"/>
      <c r="J90" s="196"/>
      <c r="K90" s="196"/>
      <c r="L90" s="201"/>
      <c r="M90" s="202"/>
      <c r="N90" s="203"/>
      <c r="O90" s="203"/>
      <c r="P90" s="203"/>
      <c r="Q90" s="203"/>
      <c r="R90" s="203"/>
      <c r="S90" s="203"/>
      <c r="T90" s="204"/>
      <c r="AT90" s="205" t="s">
        <v>128</v>
      </c>
      <c r="AU90" s="205" t="s">
        <v>79</v>
      </c>
      <c r="AV90" s="12" t="s">
        <v>79</v>
      </c>
      <c r="AW90" s="12" t="s">
        <v>32</v>
      </c>
      <c r="AX90" s="12" t="s">
        <v>77</v>
      </c>
      <c r="AY90" s="205" t="s">
        <v>120</v>
      </c>
    </row>
    <row r="91" spans="2:65" s="1" customFormat="1" ht="16.5" customHeight="1">
      <c r="B91" s="33"/>
      <c r="C91" s="173" t="s">
        <v>137</v>
      </c>
      <c r="D91" s="173" t="s">
        <v>122</v>
      </c>
      <c r="E91" s="174" t="s">
        <v>472</v>
      </c>
      <c r="F91" s="175" t="s">
        <v>473</v>
      </c>
      <c r="G91" s="176" t="s">
        <v>201</v>
      </c>
      <c r="H91" s="177">
        <v>350</v>
      </c>
      <c r="I91" s="178"/>
      <c r="J91" s="177">
        <f>ROUND(I91*H91,2)</f>
        <v>0</v>
      </c>
      <c r="K91" s="175" t="s">
        <v>1</v>
      </c>
      <c r="L91" s="37"/>
      <c r="M91" s="179" t="s">
        <v>1</v>
      </c>
      <c r="N91" s="180" t="s">
        <v>40</v>
      </c>
      <c r="O91" s="59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16" t="s">
        <v>126</v>
      </c>
      <c r="AT91" s="16" t="s">
        <v>122</v>
      </c>
      <c r="AU91" s="16" t="s">
        <v>79</v>
      </c>
      <c r="AY91" s="16" t="s">
        <v>120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6" t="s">
        <v>77</v>
      </c>
      <c r="BK91" s="183">
        <f>ROUND(I91*H91,2)</f>
        <v>0</v>
      </c>
      <c r="BL91" s="16" t="s">
        <v>126</v>
      </c>
      <c r="BM91" s="16" t="s">
        <v>474</v>
      </c>
    </row>
    <row r="92" spans="2:65" s="11" customFormat="1">
      <c r="B92" s="184"/>
      <c r="C92" s="185"/>
      <c r="D92" s="186" t="s">
        <v>128</v>
      </c>
      <c r="E92" s="187" t="s">
        <v>1</v>
      </c>
      <c r="F92" s="188" t="s">
        <v>475</v>
      </c>
      <c r="G92" s="185"/>
      <c r="H92" s="187" t="s">
        <v>1</v>
      </c>
      <c r="I92" s="189"/>
      <c r="J92" s="185"/>
      <c r="K92" s="185"/>
      <c r="L92" s="190"/>
      <c r="M92" s="191"/>
      <c r="N92" s="192"/>
      <c r="O92" s="192"/>
      <c r="P92" s="192"/>
      <c r="Q92" s="192"/>
      <c r="R92" s="192"/>
      <c r="S92" s="192"/>
      <c r="T92" s="193"/>
      <c r="AT92" s="194" t="s">
        <v>128</v>
      </c>
      <c r="AU92" s="194" t="s">
        <v>79</v>
      </c>
      <c r="AV92" s="11" t="s">
        <v>77</v>
      </c>
      <c r="AW92" s="11" t="s">
        <v>32</v>
      </c>
      <c r="AX92" s="11" t="s">
        <v>69</v>
      </c>
      <c r="AY92" s="194" t="s">
        <v>120</v>
      </c>
    </row>
    <row r="93" spans="2:65" s="12" customFormat="1">
      <c r="B93" s="195"/>
      <c r="C93" s="196"/>
      <c r="D93" s="186" t="s">
        <v>128</v>
      </c>
      <c r="E93" s="197" t="s">
        <v>1</v>
      </c>
      <c r="F93" s="198" t="s">
        <v>476</v>
      </c>
      <c r="G93" s="196"/>
      <c r="H93" s="199">
        <v>350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128</v>
      </c>
      <c r="AU93" s="205" t="s">
        <v>79</v>
      </c>
      <c r="AV93" s="12" t="s">
        <v>79</v>
      </c>
      <c r="AW93" s="12" t="s">
        <v>32</v>
      </c>
      <c r="AX93" s="12" t="s">
        <v>77</v>
      </c>
      <c r="AY93" s="205" t="s">
        <v>120</v>
      </c>
    </row>
    <row r="94" spans="2:65" s="1" customFormat="1" ht="16.5" customHeight="1">
      <c r="B94" s="33"/>
      <c r="C94" s="173" t="s">
        <v>126</v>
      </c>
      <c r="D94" s="173" t="s">
        <v>122</v>
      </c>
      <c r="E94" s="174" t="s">
        <v>477</v>
      </c>
      <c r="F94" s="175" t="s">
        <v>478</v>
      </c>
      <c r="G94" s="176" t="s">
        <v>201</v>
      </c>
      <c r="H94" s="177">
        <v>105.3</v>
      </c>
      <c r="I94" s="178"/>
      <c r="J94" s="177">
        <f>ROUND(I94*H94,2)</f>
        <v>0</v>
      </c>
      <c r="K94" s="175" t="s">
        <v>134</v>
      </c>
      <c r="L94" s="37"/>
      <c r="M94" s="179" t="s">
        <v>1</v>
      </c>
      <c r="N94" s="180" t="s">
        <v>40</v>
      </c>
      <c r="O94" s="59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6" t="s">
        <v>126</v>
      </c>
      <c r="AT94" s="16" t="s">
        <v>122</v>
      </c>
      <c r="AU94" s="16" t="s">
        <v>79</v>
      </c>
      <c r="AY94" s="16" t="s">
        <v>120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77</v>
      </c>
      <c r="BK94" s="183">
        <f>ROUND(I94*H94,2)</f>
        <v>0</v>
      </c>
      <c r="BL94" s="16" t="s">
        <v>126</v>
      </c>
      <c r="BM94" s="16" t="s">
        <v>479</v>
      </c>
    </row>
    <row r="95" spans="2:65" s="11" customFormat="1">
      <c r="B95" s="184"/>
      <c r="C95" s="185"/>
      <c r="D95" s="186" t="s">
        <v>128</v>
      </c>
      <c r="E95" s="187" t="s">
        <v>1</v>
      </c>
      <c r="F95" s="188" t="s">
        <v>480</v>
      </c>
      <c r="G95" s="185"/>
      <c r="H95" s="187" t="s">
        <v>1</v>
      </c>
      <c r="I95" s="189"/>
      <c r="J95" s="185"/>
      <c r="K95" s="185"/>
      <c r="L95" s="190"/>
      <c r="M95" s="191"/>
      <c r="N95" s="192"/>
      <c r="O95" s="192"/>
      <c r="P95" s="192"/>
      <c r="Q95" s="192"/>
      <c r="R95" s="192"/>
      <c r="S95" s="192"/>
      <c r="T95" s="193"/>
      <c r="AT95" s="194" t="s">
        <v>128</v>
      </c>
      <c r="AU95" s="194" t="s">
        <v>79</v>
      </c>
      <c r="AV95" s="11" t="s">
        <v>77</v>
      </c>
      <c r="AW95" s="11" t="s">
        <v>32</v>
      </c>
      <c r="AX95" s="11" t="s">
        <v>69</v>
      </c>
      <c r="AY95" s="194" t="s">
        <v>120</v>
      </c>
    </row>
    <row r="96" spans="2:65" s="12" customFormat="1">
      <c r="B96" s="195"/>
      <c r="C96" s="196"/>
      <c r="D96" s="186" t="s">
        <v>128</v>
      </c>
      <c r="E96" s="197" t="s">
        <v>1</v>
      </c>
      <c r="F96" s="198" t="s">
        <v>481</v>
      </c>
      <c r="G96" s="196"/>
      <c r="H96" s="199">
        <v>105.3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128</v>
      </c>
      <c r="AU96" s="205" t="s">
        <v>79</v>
      </c>
      <c r="AV96" s="12" t="s">
        <v>79</v>
      </c>
      <c r="AW96" s="12" t="s">
        <v>32</v>
      </c>
      <c r="AX96" s="12" t="s">
        <v>77</v>
      </c>
      <c r="AY96" s="205" t="s">
        <v>120</v>
      </c>
    </row>
    <row r="97" spans="2:65" s="1" customFormat="1" ht="16.5" customHeight="1">
      <c r="B97" s="33"/>
      <c r="C97" s="173" t="s">
        <v>160</v>
      </c>
      <c r="D97" s="173" t="s">
        <v>122</v>
      </c>
      <c r="E97" s="174" t="s">
        <v>482</v>
      </c>
      <c r="F97" s="175" t="s">
        <v>483</v>
      </c>
      <c r="G97" s="176" t="s">
        <v>253</v>
      </c>
      <c r="H97" s="177">
        <v>1</v>
      </c>
      <c r="I97" s="178"/>
      <c r="J97" s="177">
        <f>ROUND(I97*H97,2)</f>
        <v>0</v>
      </c>
      <c r="K97" s="175" t="s">
        <v>134</v>
      </c>
      <c r="L97" s="37"/>
      <c r="M97" s="179" t="s">
        <v>1</v>
      </c>
      <c r="N97" s="180" t="s">
        <v>40</v>
      </c>
      <c r="O97" s="59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6" t="s">
        <v>126</v>
      </c>
      <c r="AT97" s="16" t="s">
        <v>122</v>
      </c>
      <c r="AU97" s="16" t="s">
        <v>79</v>
      </c>
      <c r="AY97" s="16" t="s">
        <v>120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6" t="s">
        <v>77</v>
      </c>
      <c r="BK97" s="183">
        <f>ROUND(I97*H97,2)</f>
        <v>0</v>
      </c>
      <c r="BL97" s="16" t="s">
        <v>126</v>
      </c>
      <c r="BM97" s="16" t="s">
        <v>484</v>
      </c>
    </row>
    <row r="98" spans="2:65" s="11" customFormat="1">
      <c r="B98" s="184"/>
      <c r="C98" s="185"/>
      <c r="D98" s="186" t="s">
        <v>128</v>
      </c>
      <c r="E98" s="187" t="s">
        <v>1</v>
      </c>
      <c r="F98" s="188" t="s">
        <v>485</v>
      </c>
      <c r="G98" s="185"/>
      <c r="H98" s="187" t="s">
        <v>1</v>
      </c>
      <c r="I98" s="189"/>
      <c r="J98" s="185"/>
      <c r="K98" s="185"/>
      <c r="L98" s="190"/>
      <c r="M98" s="191"/>
      <c r="N98" s="192"/>
      <c r="O98" s="192"/>
      <c r="P98" s="192"/>
      <c r="Q98" s="192"/>
      <c r="R98" s="192"/>
      <c r="S98" s="192"/>
      <c r="T98" s="193"/>
      <c r="AT98" s="194" t="s">
        <v>128</v>
      </c>
      <c r="AU98" s="194" t="s">
        <v>79</v>
      </c>
      <c r="AV98" s="11" t="s">
        <v>77</v>
      </c>
      <c r="AW98" s="11" t="s">
        <v>32</v>
      </c>
      <c r="AX98" s="11" t="s">
        <v>69</v>
      </c>
      <c r="AY98" s="194" t="s">
        <v>120</v>
      </c>
    </row>
    <row r="99" spans="2:65" s="12" customFormat="1">
      <c r="B99" s="195"/>
      <c r="C99" s="196"/>
      <c r="D99" s="186" t="s">
        <v>128</v>
      </c>
      <c r="E99" s="197" t="s">
        <v>1</v>
      </c>
      <c r="F99" s="198" t="s">
        <v>130</v>
      </c>
      <c r="G99" s="196"/>
      <c r="H99" s="199">
        <v>1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128</v>
      </c>
      <c r="AU99" s="205" t="s">
        <v>79</v>
      </c>
      <c r="AV99" s="12" t="s">
        <v>79</v>
      </c>
      <c r="AW99" s="12" t="s">
        <v>32</v>
      </c>
      <c r="AX99" s="12" t="s">
        <v>77</v>
      </c>
      <c r="AY99" s="205" t="s">
        <v>120</v>
      </c>
    </row>
    <row r="100" spans="2:65" s="1" customFormat="1" ht="16.5" customHeight="1">
      <c r="B100" s="33"/>
      <c r="C100" s="173" t="s">
        <v>165</v>
      </c>
      <c r="D100" s="173" t="s">
        <v>122</v>
      </c>
      <c r="E100" s="174" t="s">
        <v>486</v>
      </c>
      <c r="F100" s="175" t="s">
        <v>487</v>
      </c>
      <c r="G100" s="176" t="s">
        <v>253</v>
      </c>
      <c r="H100" s="177">
        <v>1</v>
      </c>
      <c r="I100" s="178"/>
      <c r="J100" s="177">
        <f>ROUND(I100*H100,2)</f>
        <v>0</v>
      </c>
      <c r="K100" s="175" t="s">
        <v>134</v>
      </c>
      <c r="L100" s="37"/>
      <c r="M100" s="179" t="s">
        <v>1</v>
      </c>
      <c r="N100" s="180" t="s">
        <v>40</v>
      </c>
      <c r="O100" s="59"/>
      <c r="P100" s="181">
        <f>O100*H100</f>
        <v>0</v>
      </c>
      <c r="Q100" s="181">
        <v>9.0000000000000006E-5</v>
      </c>
      <c r="R100" s="181">
        <f>Q100*H100</f>
        <v>9.0000000000000006E-5</v>
      </c>
      <c r="S100" s="181">
        <v>0</v>
      </c>
      <c r="T100" s="182">
        <f>S100*H100</f>
        <v>0</v>
      </c>
      <c r="AR100" s="16" t="s">
        <v>126</v>
      </c>
      <c r="AT100" s="16" t="s">
        <v>122</v>
      </c>
      <c r="AU100" s="16" t="s">
        <v>79</v>
      </c>
      <c r="AY100" s="16" t="s">
        <v>120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77</v>
      </c>
      <c r="BK100" s="183">
        <f>ROUND(I100*H100,2)</f>
        <v>0</v>
      </c>
      <c r="BL100" s="16" t="s">
        <v>126</v>
      </c>
      <c r="BM100" s="16" t="s">
        <v>488</v>
      </c>
    </row>
    <row r="101" spans="2:65" s="11" customFormat="1">
      <c r="B101" s="184"/>
      <c r="C101" s="185"/>
      <c r="D101" s="186" t="s">
        <v>128</v>
      </c>
      <c r="E101" s="187" t="s">
        <v>1</v>
      </c>
      <c r="F101" s="188" t="s">
        <v>489</v>
      </c>
      <c r="G101" s="185"/>
      <c r="H101" s="187" t="s">
        <v>1</v>
      </c>
      <c r="I101" s="189"/>
      <c r="J101" s="185"/>
      <c r="K101" s="185"/>
      <c r="L101" s="190"/>
      <c r="M101" s="191"/>
      <c r="N101" s="192"/>
      <c r="O101" s="192"/>
      <c r="P101" s="192"/>
      <c r="Q101" s="192"/>
      <c r="R101" s="192"/>
      <c r="S101" s="192"/>
      <c r="T101" s="193"/>
      <c r="AT101" s="194" t="s">
        <v>128</v>
      </c>
      <c r="AU101" s="194" t="s">
        <v>79</v>
      </c>
      <c r="AV101" s="11" t="s">
        <v>77</v>
      </c>
      <c r="AW101" s="11" t="s">
        <v>32</v>
      </c>
      <c r="AX101" s="11" t="s">
        <v>69</v>
      </c>
      <c r="AY101" s="194" t="s">
        <v>120</v>
      </c>
    </row>
    <row r="102" spans="2:65" s="12" customFormat="1">
      <c r="B102" s="195"/>
      <c r="C102" s="196"/>
      <c r="D102" s="186" t="s">
        <v>128</v>
      </c>
      <c r="E102" s="197" t="s">
        <v>1</v>
      </c>
      <c r="F102" s="198" t="s">
        <v>490</v>
      </c>
      <c r="G102" s="196"/>
      <c r="H102" s="199">
        <v>1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128</v>
      </c>
      <c r="AU102" s="205" t="s">
        <v>79</v>
      </c>
      <c r="AV102" s="12" t="s">
        <v>79</v>
      </c>
      <c r="AW102" s="12" t="s">
        <v>32</v>
      </c>
      <c r="AX102" s="12" t="s">
        <v>77</v>
      </c>
      <c r="AY102" s="205" t="s">
        <v>120</v>
      </c>
    </row>
    <row r="103" spans="2:65" s="1" customFormat="1" ht="16.5" customHeight="1">
      <c r="B103" s="33"/>
      <c r="C103" s="173" t="s">
        <v>171</v>
      </c>
      <c r="D103" s="173" t="s">
        <v>122</v>
      </c>
      <c r="E103" s="174" t="s">
        <v>138</v>
      </c>
      <c r="F103" s="175" t="s">
        <v>491</v>
      </c>
      <c r="G103" s="176" t="s">
        <v>133</v>
      </c>
      <c r="H103" s="177">
        <v>10.5</v>
      </c>
      <c r="I103" s="178"/>
      <c r="J103" s="177">
        <f>ROUND(I103*H103,2)</f>
        <v>0</v>
      </c>
      <c r="K103" s="175" t="s">
        <v>134</v>
      </c>
      <c r="L103" s="37"/>
      <c r="M103" s="179" t="s">
        <v>1</v>
      </c>
      <c r="N103" s="180" t="s">
        <v>40</v>
      </c>
      <c r="O103" s="59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16" t="s">
        <v>126</v>
      </c>
      <c r="AT103" s="16" t="s">
        <v>122</v>
      </c>
      <c r="AU103" s="16" t="s">
        <v>79</v>
      </c>
      <c r="AY103" s="16" t="s">
        <v>120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77</v>
      </c>
      <c r="BK103" s="183">
        <f>ROUND(I103*H103,2)</f>
        <v>0</v>
      </c>
      <c r="BL103" s="16" t="s">
        <v>126</v>
      </c>
      <c r="BM103" s="16" t="s">
        <v>492</v>
      </c>
    </row>
    <row r="104" spans="2:65" s="11" customFormat="1">
      <c r="B104" s="184"/>
      <c r="C104" s="185"/>
      <c r="D104" s="186" t="s">
        <v>128</v>
      </c>
      <c r="E104" s="187" t="s">
        <v>1</v>
      </c>
      <c r="F104" s="188" t="s">
        <v>493</v>
      </c>
      <c r="G104" s="185"/>
      <c r="H104" s="187" t="s">
        <v>1</v>
      </c>
      <c r="I104" s="189"/>
      <c r="J104" s="185"/>
      <c r="K104" s="185"/>
      <c r="L104" s="190"/>
      <c r="M104" s="191"/>
      <c r="N104" s="192"/>
      <c r="O104" s="192"/>
      <c r="P104" s="192"/>
      <c r="Q104" s="192"/>
      <c r="R104" s="192"/>
      <c r="S104" s="192"/>
      <c r="T104" s="193"/>
      <c r="AT104" s="194" t="s">
        <v>128</v>
      </c>
      <c r="AU104" s="194" t="s">
        <v>79</v>
      </c>
      <c r="AV104" s="11" t="s">
        <v>77</v>
      </c>
      <c r="AW104" s="11" t="s">
        <v>32</v>
      </c>
      <c r="AX104" s="11" t="s">
        <v>69</v>
      </c>
      <c r="AY104" s="194" t="s">
        <v>120</v>
      </c>
    </row>
    <row r="105" spans="2:65" s="12" customFormat="1">
      <c r="B105" s="195"/>
      <c r="C105" s="196"/>
      <c r="D105" s="186" t="s">
        <v>128</v>
      </c>
      <c r="E105" s="197" t="s">
        <v>1</v>
      </c>
      <c r="F105" s="198" t="s">
        <v>494</v>
      </c>
      <c r="G105" s="196"/>
      <c r="H105" s="199">
        <v>10.5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128</v>
      </c>
      <c r="AU105" s="205" t="s">
        <v>79</v>
      </c>
      <c r="AV105" s="12" t="s">
        <v>79</v>
      </c>
      <c r="AW105" s="12" t="s">
        <v>32</v>
      </c>
      <c r="AX105" s="12" t="s">
        <v>77</v>
      </c>
      <c r="AY105" s="205" t="s">
        <v>120</v>
      </c>
    </row>
    <row r="106" spans="2:65" s="1" customFormat="1" ht="16.5" customHeight="1">
      <c r="B106" s="33"/>
      <c r="C106" s="173" t="s">
        <v>176</v>
      </c>
      <c r="D106" s="173" t="s">
        <v>122</v>
      </c>
      <c r="E106" s="174" t="s">
        <v>166</v>
      </c>
      <c r="F106" s="175" t="s">
        <v>167</v>
      </c>
      <c r="G106" s="176" t="s">
        <v>133</v>
      </c>
      <c r="H106" s="177">
        <v>10.5</v>
      </c>
      <c r="I106" s="178"/>
      <c r="J106" s="177">
        <f>ROUND(I106*H106,2)</f>
        <v>0</v>
      </c>
      <c r="K106" s="175" t="s">
        <v>134</v>
      </c>
      <c r="L106" s="37"/>
      <c r="M106" s="179" t="s">
        <v>1</v>
      </c>
      <c r="N106" s="180" t="s">
        <v>40</v>
      </c>
      <c r="O106" s="59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16" t="s">
        <v>126</v>
      </c>
      <c r="AT106" s="16" t="s">
        <v>122</v>
      </c>
      <c r="AU106" s="16" t="s">
        <v>79</v>
      </c>
      <c r="AY106" s="16" t="s">
        <v>120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77</v>
      </c>
      <c r="BK106" s="183">
        <f>ROUND(I106*H106,2)</f>
        <v>0</v>
      </c>
      <c r="BL106" s="16" t="s">
        <v>126</v>
      </c>
      <c r="BM106" s="16" t="s">
        <v>495</v>
      </c>
    </row>
    <row r="107" spans="2:65" s="12" customFormat="1">
      <c r="B107" s="195"/>
      <c r="C107" s="196"/>
      <c r="D107" s="186" t="s">
        <v>128</v>
      </c>
      <c r="E107" s="197" t="s">
        <v>1</v>
      </c>
      <c r="F107" s="198" t="s">
        <v>494</v>
      </c>
      <c r="G107" s="196"/>
      <c r="H107" s="199">
        <v>10.5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128</v>
      </c>
      <c r="AU107" s="205" t="s">
        <v>79</v>
      </c>
      <c r="AV107" s="12" t="s">
        <v>79</v>
      </c>
      <c r="AW107" s="12" t="s">
        <v>32</v>
      </c>
      <c r="AX107" s="12" t="s">
        <v>77</v>
      </c>
      <c r="AY107" s="205" t="s">
        <v>120</v>
      </c>
    </row>
    <row r="108" spans="2:65" s="1" customFormat="1" ht="16.5" customHeight="1">
      <c r="B108" s="33"/>
      <c r="C108" s="173" t="s">
        <v>180</v>
      </c>
      <c r="D108" s="173" t="s">
        <v>122</v>
      </c>
      <c r="E108" s="174" t="s">
        <v>228</v>
      </c>
      <c r="F108" s="175" t="s">
        <v>229</v>
      </c>
      <c r="G108" s="176" t="s">
        <v>133</v>
      </c>
      <c r="H108" s="177">
        <v>10.5</v>
      </c>
      <c r="I108" s="178"/>
      <c r="J108" s="177">
        <f>ROUND(I108*H108,2)</f>
        <v>0</v>
      </c>
      <c r="K108" s="175" t="s">
        <v>134</v>
      </c>
      <c r="L108" s="37"/>
      <c r="M108" s="179" t="s">
        <v>1</v>
      </c>
      <c r="N108" s="180" t="s">
        <v>40</v>
      </c>
      <c r="O108" s="59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16" t="s">
        <v>126</v>
      </c>
      <c r="AT108" s="16" t="s">
        <v>122</v>
      </c>
      <c r="AU108" s="16" t="s">
        <v>79</v>
      </c>
      <c r="AY108" s="16" t="s">
        <v>120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6" t="s">
        <v>77</v>
      </c>
      <c r="BK108" s="183">
        <f>ROUND(I108*H108,2)</f>
        <v>0</v>
      </c>
      <c r="BL108" s="16" t="s">
        <v>126</v>
      </c>
      <c r="BM108" s="16" t="s">
        <v>496</v>
      </c>
    </row>
    <row r="109" spans="2:65" s="12" customFormat="1">
      <c r="B109" s="195"/>
      <c r="C109" s="196"/>
      <c r="D109" s="186" t="s">
        <v>128</v>
      </c>
      <c r="E109" s="197" t="s">
        <v>1</v>
      </c>
      <c r="F109" s="198" t="s">
        <v>494</v>
      </c>
      <c r="G109" s="196"/>
      <c r="H109" s="199">
        <v>10.5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128</v>
      </c>
      <c r="AU109" s="205" t="s">
        <v>79</v>
      </c>
      <c r="AV109" s="12" t="s">
        <v>79</v>
      </c>
      <c r="AW109" s="12" t="s">
        <v>32</v>
      </c>
      <c r="AX109" s="12" t="s">
        <v>77</v>
      </c>
      <c r="AY109" s="205" t="s">
        <v>120</v>
      </c>
    </row>
    <row r="110" spans="2:65" s="1" customFormat="1" ht="16.5" customHeight="1">
      <c r="B110" s="33"/>
      <c r="C110" s="173" t="s">
        <v>188</v>
      </c>
      <c r="D110" s="173" t="s">
        <v>122</v>
      </c>
      <c r="E110" s="174" t="s">
        <v>497</v>
      </c>
      <c r="F110" s="175" t="s">
        <v>498</v>
      </c>
      <c r="G110" s="176" t="s">
        <v>201</v>
      </c>
      <c r="H110" s="177">
        <v>18</v>
      </c>
      <c r="I110" s="178"/>
      <c r="J110" s="177">
        <f>ROUND(I110*H110,2)</f>
        <v>0</v>
      </c>
      <c r="K110" s="175" t="s">
        <v>134</v>
      </c>
      <c r="L110" s="37"/>
      <c r="M110" s="179" t="s">
        <v>1</v>
      </c>
      <c r="N110" s="180" t="s">
        <v>40</v>
      </c>
      <c r="O110" s="59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AR110" s="16" t="s">
        <v>126</v>
      </c>
      <c r="AT110" s="16" t="s">
        <v>122</v>
      </c>
      <c r="AU110" s="16" t="s">
        <v>79</v>
      </c>
      <c r="AY110" s="16" t="s">
        <v>120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77</v>
      </c>
      <c r="BK110" s="183">
        <f>ROUND(I110*H110,2)</f>
        <v>0</v>
      </c>
      <c r="BL110" s="16" t="s">
        <v>126</v>
      </c>
      <c r="BM110" s="16" t="s">
        <v>499</v>
      </c>
    </row>
    <row r="111" spans="2:65" s="12" customFormat="1">
      <c r="B111" s="195"/>
      <c r="C111" s="196"/>
      <c r="D111" s="186" t="s">
        <v>128</v>
      </c>
      <c r="E111" s="197" t="s">
        <v>1</v>
      </c>
      <c r="F111" s="198" t="s">
        <v>500</v>
      </c>
      <c r="G111" s="196"/>
      <c r="H111" s="199">
        <v>18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128</v>
      </c>
      <c r="AU111" s="205" t="s">
        <v>79</v>
      </c>
      <c r="AV111" s="12" t="s">
        <v>79</v>
      </c>
      <c r="AW111" s="12" t="s">
        <v>32</v>
      </c>
      <c r="AX111" s="12" t="s">
        <v>77</v>
      </c>
      <c r="AY111" s="205" t="s">
        <v>120</v>
      </c>
    </row>
    <row r="112" spans="2:65" s="10" customFormat="1" ht="22.9" customHeight="1">
      <c r="B112" s="157"/>
      <c r="C112" s="158"/>
      <c r="D112" s="159" t="s">
        <v>68</v>
      </c>
      <c r="E112" s="171" t="s">
        <v>126</v>
      </c>
      <c r="F112" s="171" t="s">
        <v>501</v>
      </c>
      <c r="G112" s="158"/>
      <c r="H112" s="158"/>
      <c r="I112" s="161"/>
      <c r="J112" s="172">
        <f>BK112</f>
        <v>0</v>
      </c>
      <c r="K112" s="158"/>
      <c r="L112" s="163"/>
      <c r="M112" s="164"/>
      <c r="N112" s="165"/>
      <c r="O112" s="165"/>
      <c r="P112" s="166">
        <f>SUM(P113:P116)</f>
        <v>0</v>
      </c>
      <c r="Q112" s="165"/>
      <c r="R112" s="166">
        <f>SUM(R113:R116)</f>
        <v>19.206720000000001</v>
      </c>
      <c r="S112" s="165"/>
      <c r="T112" s="167">
        <f>SUM(T113:T116)</f>
        <v>0</v>
      </c>
      <c r="AR112" s="168" t="s">
        <v>77</v>
      </c>
      <c r="AT112" s="169" t="s">
        <v>68</v>
      </c>
      <c r="AU112" s="169" t="s">
        <v>77</v>
      </c>
      <c r="AY112" s="168" t="s">
        <v>120</v>
      </c>
      <c r="BK112" s="170">
        <f>SUM(BK113:BK116)</f>
        <v>0</v>
      </c>
    </row>
    <row r="113" spans="2:65" s="1" customFormat="1" ht="16.5" customHeight="1">
      <c r="B113" s="33"/>
      <c r="C113" s="173" t="s">
        <v>193</v>
      </c>
      <c r="D113" s="173" t="s">
        <v>122</v>
      </c>
      <c r="E113" s="174" t="s">
        <v>502</v>
      </c>
      <c r="F113" s="175" t="s">
        <v>503</v>
      </c>
      <c r="G113" s="176" t="s">
        <v>133</v>
      </c>
      <c r="H113" s="177">
        <v>9</v>
      </c>
      <c r="I113" s="178"/>
      <c r="J113" s="177">
        <f>ROUND(I113*H113,2)</f>
        <v>0</v>
      </c>
      <c r="K113" s="175" t="s">
        <v>134</v>
      </c>
      <c r="L113" s="37"/>
      <c r="M113" s="179" t="s">
        <v>1</v>
      </c>
      <c r="N113" s="180" t="s">
        <v>40</v>
      </c>
      <c r="O113" s="59"/>
      <c r="P113" s="181">
        <f>O113*H113</f>
        <v>0</v>
      </c>
      <c r="Q113" s="181">
        <v>2.13408</v>
      </c>
      <c r="R113" s="181">
        <f>Q113*H113</f>
        <v>19.206720000000001</v>
      </c>
      <c r="S113" s="181">
        <v>0</v>
      </c>
      <c r="T113" s="182">
        <f>S113*H113</f>
        <v>0</v>
      </c>
      <c r="AR113" s="16" t="s">
        <v>126</v>
      </c>
      <c r="AT113" s="16" t="s">
        <v>122</v>
      </c>
      <c r="AU113" s="16" t="s">
        <v>79</v>
      </c>
      <c r="AY113" s="16" t="s">
        <v>120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77</v>
      </c>
      <c r="BK113" s="183">
        <f>ROUND(I113*H113,2)</f>
        <v>0</v>
      </c>
      <c r="BL113" s="16" t="s">
        <v>126</v>
      </c>
      <c r="BM113" s="16" t="s">
        <v>504</v>
      </c>
    </row>
    <row r="114" spans="2:65" s="12" customFormat="1">
      <c r="B114" s="195"/>
      <c r="C114" s="196"/>
      <c r="D114" s="186" t="s">
        <v>128</v>
      </c>
      <c r="E114" s="197" t="s">
        <v>1</v>
      </c>
      <c r="F114" s="198" t="s">
        <v>505</v>
      </c>
      <c r="G114" s="196"/>
      <c r="H114" s="199">
        <v>9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128</v>
      </c>
      <c r="AU114" s="205" t="s">
        <v>79</v>
      </c>
      <c r="AV114" s="12" t="s">
        <v>79</v>
      </c>
      <c r="AW114" s="12" t="s">
        <v>32</v>
      </c>
      <c r="AX114" s="12" t="s">
        <v>77</v>
      </c>
      <c r="AY114" s="205" t="s">
        <v>120</v>
      </c>
    </row>
    <row r="115" spans="2:65" s="1" customFormat="1" ht="16.5" customHeight="1">
      <c r="B115" s="33"/>
      <c r="C115" s="173" t="s">
        <v>198</v>
      </c>
      <c r="D115" s="173" t="s">
        <v>122</v>
      </c>
      <c r="E115" s="174" t="s">
        <v>506</v>
      </c>
      <c r="F115" s="175" t="s">
        <v>507</v>
      </c>
      <c r="G115" s="176" t="s">
        <v>201</v>
      </c>
      <c r="H115" s="177">
        <v>18</v>
      </c>
      <c r="I115" s="178"/>
      <c r="J115" s="177">
        <f>ROUND(I115*H115,2)</f>
        <v>0</v>
      </c>
      <c r="K115" s="175" t="s">
        <v>134</v>
      </c>
      <c r="L115" s="37"/>
      <c r="M115" s="179" t="s">
        <v>1</v>
      </c>
      <c r="N115" s="180" t="s">
        <v>40</v>
      </c>
      <c r="O115" s="59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126</v>
      </c>
      <c r="AT115" s="16" t="s">
        <v>122</v>
      </c>
      <c r="AU115" s="16" t="s">
        <v>79</v>
      </c>
      <c r="AY115" s="16" t="s">
        <v>120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77</v>
      </c>
      <c r="BK115" s="183">
        <f>ROUND(I115*H115,2)</f>
        <v>0</v>
      </c>
      <c r="BL115" s="16" t="s">
        <v>126</v>
      </c>
      <c r="BM115" s="16" t="s">
        <v>508</v>
      </c>
    </row>
    <row r="116" spans="2:65" s="12" customFormat="1">
      <c r="B116" s="195"/>
      <c r="C116" s="196"/>
      <c r="D116" s="186" t="s">
        <v>128</v>
      </c>
      <c r="E116" s="197" t="s">
        <v>1</v>
      </c>
      <c r="F116" s="198" t="s">
        <v>500</v>
      </c>
      <c r="G116" s="196"/>
      <c r="H116" s="199">
        <v>18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128</v>
      </c>
      <c r="AU116" s="205" t="s">
        <v>79</v>
      </c>
      <c r="AV116" s="12" t="s">
        <v>79</v>
      </c>
      <c r="AW116" s="12" t="s">
        <v>32</v>
      </c>
      <c r="AX116" s="12" t="s">
        <v>77</v>
      </c>
      <c r="AY116" s="205" t="s">
        <v>120</v>
      </c>
    </row>
    <row r="117" spans="2:65" s="10" customFormat="1" ht="22.9" customHeight="1">
      <c r="B117" s="157"/>
      <c r="C117" s="158"/>
      <c r="D117" s="159" t="s">
        <v>68</v>
      </c>
      <c r="E117" s="171" t="s">
        <v>456</v>
      </c>
      <c r="F117" s="171" t="s">
        <v>457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P118</f>
        <v>0</v>
      </c>
      <c r="Q117" s="165"/>
      <c r="R117" s="166">
        <f>R118</f>
        <v>0</v>
      </c>
      <c r="S117" s="165"/>
      <c r="T117" s="167">
        <f>T118</f>
        <v>0</v>
      </c>
      <c r="AR117" s="168" t="s">
        <v>77</v>
      </c>
      <c r="AT117" s="169" t="s">
        <v>68</v>
      </c>
      <c r="AU117" s="169" t="s">
        <v>77</v>
      </c>
      <c r="AY117" s="168" t="s">
        <v>120</v>
      </c>
      <c r="BK117" s="170">
        <f>BK118</f>
        <v>0</v>
      </c>
    </row>
    <row r="118" spans="2:65" s="1" customFormat="1" ht="16.5" customHeight="1">
      <c r="B118" s="33"/>
      <c r="C118" s="173" t="s">
        <v>204</v>
      </c>
      <c r="D118" s="173" t="s">
        <v>122</v>
      </c>
      <c r="E118" s="174" t="s">
        <v>459</v>
      </c>
      <c r="F118" s="175" t="s">
        <v>460</v>
      </c>
      <c r="G118" s="176" t="s">
        <v>183</v>
      </c>
      <c r="H118" s="177">
        <v>19.2</v>
      </c>
      <c r="I118" s="178"/>
      <c r="J118" s="177">
        <f>ROUND(I118*H118,2)</f>
        <v>0</v>
      </c>
      <c r="K118" s="175" t="s">
        <v>134</v>
      </c>
      <c r="L118" s="37"/>
      <c r="M118" s="237" t="s">
        <v>1</v>
      </c>
      <c r="N118" s="238" t="s">
        <v>40</v>
      </c>
      <c r="O118" s="239"/>
      <c r="P118" s="240">
        <f>O118*H118</f>
        <v>0</v>
      </c>
      <c r="Q118" s="240">
        <v>0</v>
      </c>
      <c r="R118" s="240">
        <f>Q118*H118</f>
        <v>0</v>
      </c>
      <c r="S118" s="240">
        <v>0</v>
      </c>
      <c r="T118" s="241">
        <f>S118*H118</f>
        <v>0</v>
      </c>
      <c r="AR118" s="16" t="s">
        <v>126</v>
      </c>
      <c r="AT118" s="16" t="s">
        <v>122</v>
      </c>
      <c r="AU118" s="16" t="s">
        <v>79</v>
      </c>
      <c r="AY118" s="16" t="s">
        <v>120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77</v>
      </c>
      <c r="BK118" s="183">
        <f>ROUND(I118*H118,2)</f>
        <v>0</v>
      </c>
      <c r="BL118" s="16" t="s">
        <v>126</v>
      </c>
      <c r="BM118" s="16" t="s">
        <v>509</v>
      </c>
    </row>
    <row r="119" spans="2:65" s="1" customFormat="1" ht="6.95" customHeight="1">
      <c r="B119" s="45"/>
      <c r="C119" s="46"/>
      <c r="D119" s="46"/>
      <c r="E119" s="46"/>
      <c r="F119" s="46"/>
      <c r="G119" s="46"/>
      <c r="H119" s="46"/>
      <c r="I119" s="124"/>
      <c r="J119" s="46"/>
      <c r="K119" s="46"/>
      <c r="L119" s="37"/>
    </row>
  </sheetData>
  <sheetProtection algorithmName="SHA-512" hashValue="3hUmyYjdGEi51pIgSWP8lgXXqaIDtx1S3ztwZnbCmZVsKYWQX0jJP52xxKCP8etIdBsVvLinVMRBJa3C/UKEvg==" saltValue="+ejQiHhYtTYKFbwo6MR8RLFFJfN0JvLVMqaOLae9tubOJAjZkeHIx/rkf9o7bWEIJTSFNpZXVENib4f/MXLkrQ==" spinCount="100000" sheet="1" objects="1" scenarios="1" formatColumns="0" formatRows="0" autoFilter="0"/>
  <autoFilter ref="C82:K118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6" t="s">
        <v>85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90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3" t="str">
        <f>'Rekapitulace stavby'!K6</f>
        <v>KLABAVA, ř.km 23,820-23,875  KAMENNÝ ÚJEZD, OPRAVA OPĚRNÉ ZDI</v>
      </c>
      <c r="F7" s="284"/>
      <c r="G7" s="284"/>
      <c r="H7" s="284"/>
      <c r="L7" s="19"/>
    </row>
    <row r="8" spans="2:46" s="1" customFormat="1" ht="12" customHeight="1">
      <c r="B8" s="37"/>
      <c r="D8" s="101" t="s">
        <v>91</v>
      </c>
      <c r="I8" s="102"/>
      <c r="L8" s="37"/>
    </row>
    <row r="9" spans="2:46" s="1" customFormat="1" ht="36.950000000000003" customHeight="1">
      <c r="B9" s="37"/>
      <c r="E9" s="285" t="s">
        <v>510</v>
      </c>
      <c r="F9" s="286"/>
      <c r="G9" s="286"/>
      <c r="H9" s="28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14. 11. 2019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7" t="str">
        <f>'Rekapitulace stavby'!E14</f>
        <v>Vyplň údaj</v>
      </c>
      <c r="F18" s="288"/>
      <c r="G18" s="288"/>
      <c r="H18" s="28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34</v>
      </c>
      <c r="I26" s="102"/>
      <c r="L26" s="37"/>
    </row>
    <row r="27" spans="2:12" s="6" customFormat="1" ht="16.5" customHeight="1">
      <c r="B27" s="105"/>
      <c r="E27" s="289" t="s">
        <v>1</v>
      </c>
      <c r="F27" s="289"/>
      <c r="G27" s="289"/>
      <c r="H27" s="28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35</v>
      </c>
      <c r="I30" s="102"/>
      <c r="J30" s="109">
        <f>ROUND(J86,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37</v>
      </c>
      <c r="I32" s="111" t="s">
        <v>36</v>
      </c>
      <c r="J32" s="110" t="s">
        <v>38</v>
      </c>
      <c r="L32" s="37"/>
    </row>
    <row r="33" spans="2:12" s="1" customFormat="1" ht="14.45" customHeight="1">
      <c r="B33" s="37"/>
      <c r="D33" s="101" t="s">
        <v>39</v>
      </c>
      <c r="E33" s="101" t="s">
        <v>40</v>
      </c>
      <c r="F33" s="112">
        <f>ROUND((SUM(BE86:BE175)),  2)</f>
        <v>0</v>
      </c>
      <c r="I33" s="113">
        <v>0.21</v>
      </c>
      <c r="J33" s="112">
        <f>ROUND(((SUM(BE86:BE175))*I33),  2)</f>
        <v>0</v>
      </c>
      <c r="L33" s="37"/>
    </row>
    <row r="34" spans="2:12" s="1" customFormat="1" ht="14.45" customHeight="1">
      <c r="B34" s="37"/>
      <c r="E34" s="101" t="s">
        <v>41</v>
      </c>
      <c r="F34" s="112">
        <f>ROUND((SUM(BF86:BF175)),  2)</f>
        <v>0</v>
      </c>
      <c r="I34" s="113">
        <v>0.15</v>
      </c>
      <c r="J34" s="112">
        <f>ROUND(((SUM(BF86:BF175))*I34),  2)</f>
        <v>0</v>
      </c>
      <c r="L34" s="37"/>
    </row>
    <row r="35" spans="2:12" s="1" customFormat="1" ht="14.45" hidden="1" customHeight="1">
      <c r="B35" s="37"/>
      <c r="E35" s="101" t="s">
        <v>42</v>
      </c>
      <c r="F35" s="112">
        <f>ROUND((SUM(BG86:BG175)),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43</v>
      </c>
      <c r="F36" s="112">
        <f>ROUND((SUM(BH86:BH175)),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44</v>
      </c>
      <c r="F37" s="112">
        <f>ROUND((SUM(BI86:BI175)),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45</v>
      </c>
      <c r="E39" s="116"/>
      <c r="F39" s="116"/>
      <c r="G39" s="117" t="s">
        <v>46</v>
      </c>
      <c r="H39" s="118" t="s">
        <v>47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93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0" t="str">
        <f>E7</f>
        <v>KLABAVA, ř.km 23,820-23,875  KAMENNÝ ÚJEZD, OPRAVA OPĚRNÉ ZDI</v>
      </c>
      <c r="F48" s="291"/>
      <c r="G48" s="291"/>
      <c r="H48" s="291"/>
      <c r="I48" s="102"/>
      <c r="J48" s="34"/>
      <c r="K48" s="34"/>
      <c r="L48" s="37"/>
    </row>
    <row r="49" spans="2:47" s="1" customFormat="1" ht="12" customHeight="1">
      <c r="B49" s="33"/>
      <c r="C49" s="28" t="s">
        <v>91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03 - SO 03  Provizorní příjezd</v>
      </c>
      <c r="F50" s="262"/>
      <c r="G50" s="262"/>
      <c r="H50" s="262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Kamenný Újezd</v>
      </c>
      <c r="G52" s="34"/>
      <c r="H52" s="34"/>
      <c r="I52" s="103" t="s">
        <v>22</v>
      </c>
      <c r="J52" s="54" t="str">
        <f>IF(J12="","",J12)</f>
        <v>14. 11. 2019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3" t="s">
        <v>30</v>
      </c>
      <c r="J54" s="31" t="str">
        <f>E21</f>
        <v>Inj. Jiří Tägl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94</v>
      </c>
      <c r="D57" s="129"/>
      <c r="E57" s="129"/>
      <c r="F57" s="129"/>
      <c r="G57" s="129"/>
      <c r="H57" s="129"/>
      <c r="I57" s="130"/>
      <c r="J57" s="131" t="s">
        <v>95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96</v>
      </c>
      <c r="D59" s="34"/>
      <c r="E59" s="34"/>
      <c r="F59" s="34"/>
      <c r="G59" s="34"/>
      <c r="H59" s="34"/>
      <c r="I59" s="102"/>
      <c r="J59" s="72">
        <f>J86</f>
        <v>0</v>
      </c>
      <c r="K59" s="34"/>
      <c r="L59" s="37"/>
      <c r="AU59" s="16" t="s">
        <v>97</v>
      </c>
    </row>
    <row r="60" spans="2:47" s="7" customFormat="1" ht="24.95" customHeight="1">
      <c r="B60" s="133"/>
      <c r="C60" s="134"/>
      <c r="D60" s="135" t="s">
        <v>98</v>
      </c>
      <c r="E60" s="136"/>
      <c r="F60" s="136"/>
      <c r="G60" s="136"/>
      <c r="H60" s="136"/>
      <c r="I60" s="137"/>
      <c r="J60" s="138">
        <f>J87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99</v>
      </c>
      <c r="E61" s="143"/>
      <c r="F61" s="143"/>
      <c r="G61" s="143"/>
      <c r="H61" s="143"/>
      <c r="I61" s="144"/>
      <c r="J61" s="145">
        <f>J88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511</v>
      </c>
      <c r="E62" s="143"/>
      <c r="F62" s="143"/>
      <c r="G62" s="143"/>
      <c r="H62" s="143"/>
      <c r="I62" s="144"/>
      <c r="J62" s="145">
        <f>J134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100</v>
      </c>
      <c r="E63" s="143"/>
      <c r="F63" s="143"/>
      <c r="G63" s="143"/>
      <c r="H63" s="143"/>
      <c r="I63" s="144"/>
      <c r="J63" s="145">
        <f>J150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512</v>
      </c>
      <c r="E64" s="143"/>
      <c r="F64" s="143"/>
      <c r="G64" s="143"/>
      <c r="H64" s="143"/>
      <c r="I64" s="144"/>
      <c r="J64" s="145">
        <f>J154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102</v>
      </c>
      <c r="E65" s="143"/>
      <c r="F65" s="143"/>
      <c r="G65" s="143"/>
      <c r="H65" s="143"/>
      <c r="I65" s="144"/>
      <c r="J65" s="145">
        <f>J161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104</v>
      </c>
      <c r="E66" s="143"/>
      <c r="F66" s="143"/>
      <c r="G66" s="143"/>
      <c r="H66" s="143"/>
      <c r="I66" s="144"/>
      <c r="J66" s="145">
        <f>J174</f>
        <v>0</v>
      </c>
      <c r="K66" s="141"/>
      <c r="L66" s="146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2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4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7"/>
      <c r="J72" s="48"/>
      <c r="K72" s="48"/>
      <c r="L72" s="37"/>
    </row>
    <row r="73" spans="2:12" s="1" customFormat="1" ht="24.95" customHeight="1">
      <c r="B73" s="33"/>
      <c r="C73" s="22" t="s">
        <v>105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90" t="str">
        <f>E7</f>
        <v>KLABAVA, ř.km 23,820-23,875  KAMENNÝ ÚJEZD, OPRAVA OPĚRNÉ ZDI</v>
      </c>
      <c r="F76" s="291"/>
      <c r="G76" s="291"/>
      <c r="H76" s="291"/>
      <c r="I76" s="102"/>
      <c r="J76" s="34"/>
      <c r="K76" s="34"/>
      <c r="L76" s="37"/>
    </row>
    <row r="77" spans="2:12" s="1" customFormat="1" ht="12" customHeight="1">
      <c r="B77" s="33"/>
      <c r="C77" s="28" t="s">
        <v>91</v>
      </c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6.5" customHeight="1">
      <c r="B78" s="33"/>
      <c r="C78" s="34"/>
      <c r="D78" s="34"/>
      <c r="E78" s="263" t="str">
        <f>E9</f>
        <v>03 - SO 03  Provizorní příjezd</v>
      </c>
      <c r="F78" s="262"/>
      <c r="G78" s="262"/>
      <c r="H78" s="262"/>
      <c r="I78" s="102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12" customHeight="1">
      <c r="B80" s="33"/>
      <c r="C80" s="28" t="s">
        <v>20</v>
      </c>
      <c r="D80" s="34"/>
      <c r="E80" s="34"/>
      <c r="F80" s="26" t="str">
        <f>F12</f>
        <v>Kamenný Újezd</v>
      </c>
      <c r="G80" s="34"/>
      <c r="H80" s="34"/>
      <c r="I80" s="103" t="s">
        <v>22</v>
      </c>
      <c r="J80" s="54" t="str">
        <f>IF(J12="","",J12)</f>
        <v>14. 11. 2019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13.7" customHeight="1">
      <c r="B82" s="33"/>
      <c r="C82" s="28" t="s">
        <v>24</v>
      </c>
      <c r="D82" s="34"/>
      <c r="E82" s="34"/>
      <c r="F82" s="26" t="str">
        <f>E15</f>
        <v xml:space="preserve"> </v>
      </c>
      <c r="G82" s="34"/>
      <c r="H82" s="34"/>
      <c r="I82" s="103" t="s">
        <v>30</v>
      </c>
      <c r="J82" s="31" t="str">
        <f>E21</f>
        <v>Inj. Jiří Tägl</v>
      </c>
      <c r="K82" s="34"/>
      <c r="L82" s="37"/>
    </row>
    <row r="83" spans="2:65" s="1" customFormat="1" ht="13.7" customHeight="1">
      <c r="B83" s="33"/>
      <c r="C83" s="28" t="s">
        <v>28</v>
      </c>
      <c r="D83" s="34"/>
      <c r="E83" s="34"/>
      <c r="F83" s="26" t="str">
        <f>IF(E18="","",E18)</f>
        <v>Vyplň údaj</v>
      </c>
      <c r="G83" s="34"/>
      <c r="H83" s="34"/>
      <c r="I83" s="103" t="s">
        <v>33</v>
      </c>
      <c r="J83" s="31" t="str">
        <f>E24</f>
        <v xml:space="preserve"> 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9" customFormat="1" ht="29.25" customHeight="1">
      <c r="B85" s="147"/>
      <c r="C85" s="148" t="s">
        <v>106</v>
      </c>
      <c r="D85" s="149" t="s">
        <v>54</v>
      </c>
      <c r="E85" s="149" t="s">
        <v>50</v>
      </c>
      <c r="F85" s="149" t="s">
        <v>51</v>
      </c>
      <c r="G85" s="149" t="s">
        <v>107</v>
      </c>
      <c r="H85" s="149" t="s">
        <v>108</v>
      </c>
      <c r="I85" s="150" t="s">
        <v>109</v>
      </c>
      <c r="J85" s="149" t="s">
        <v>95</v>
      </c>
      <c r="K85" s="151" t="s">
        <v>110</v>
      </c>
      <c r="L85" s="152"/>
      <c r="M85" s="63" t="s">
        <v>1</v>
      </c>
      <c r="N85" s="64" t="s">
        <v>39</v>
      </c>
      <c r="O85" s="64" t="s">
        <v>111</v>
      </c>
      <c r="P85" s="64" t="s">
        <v>112</v>
      </c>
      <c r="Q85" s="64" t="s">
        <v>113</v>
      </c>
      <c r="R85" s="64" t="s">
        <v>114</v>
      </c>
      <c r="S85" s="64" t="s">
        <v>115</v>
      </c>
      <c r="T85" s="65" t="s">
        <v>116</v>
      </c>
    </row>
    <row r="86" spans="2:65" s="1" customFormat="1" ht="22.9" customHeight="1">
      <c r="B86" s="33"/>
      <c r="C86" s="70" t="s">
        <v>117</v>
      </c>
      <c r="D86" s="34"/>
      <c r="E86" s="34"/>
      <c r="F86" s="34"/>
      <c r="G86" s="34"/>
      <c r="H86" s="34"/>
      <c r="I86" s="102"/>
      <c r="J86" s="153">
        <f>BK86</f>
        <v>0</v>
      </c>
      <c r="K86" s="34"/>
      <c r="L86" s="37"/>
      <c r="M86" s="66"/>
      <c r="N86" s="67"/>
      <c r="O86" s="67"/>
      <c r="P86" s="154">
        <f>P87</f>
        <v>0</v>
      </c>
      <c r="Q86" s="67"/>
      <c r="R86" s="154">
        <f>R87</f>
        <v>112.994936</v>
      </c>
      <c r="S86" s="67"/>
      <c r="T86" s="155">
        <f>T87</f>
        <v>135.28</v>
      </c>
      <c r="AT86" s="16" t="s">
        <v>68</v>
      </c>
      <c r="AU86" s="16" t="s">
        <v>97</v>
      </c>
      <c r="BK86" s="156">
        <f>BK87</f>
        <v>0</v>
      </c>
    </row>
    <row r="87" spans="2:65" s="10" customFormat="1" ht="25.9" customHeight="1">
      <c r="B87" s="157"/>
      <c r="C87" s="158"/>
      <c r="D87" s="159" t="s">
        <v>68</v>
      </c>
      <c r="E87" s="160" t="s">
        <v>118</v>
      </c>
      <c r="F87" s="160" t="s">
        <v>119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P88+P134+P150+P154+P161+P174</f>
        <v>0</v>
      </c>
      <c r="Q87" s="165"/>
      <c r="R87" s="166">
        <f>R88+R134+R150+R154+R161+R174</f>
        <v>112.994936</v>
      </c>
      <c r="S87" s="165"/>
      <c r="T87" s="167">
        <f>T88+T134+T150+T154+T161+T174</f>
        <v>135.28</v>
      </c>
      <c r="AR87" s="168" t="s">
        <v>77</v>
      </c>
      <c r="AT87" s="169" t="s">
        <v>68</v>
      </c>
      <c r="AU87" s="169" t="s">
        <v>69</v>
      </c>
      <c r="AY87" s="168" t="s">
        <v>120</v>
      </c>
      <c r="BK87" s="170">
        <f>BK88+BK134+BK150+BK154+BK161+BK174</f>
        <v>0</v>
      </c>
    </row>
    <row r="88" spans="2:65" s="10" customFormat="1" ht="22.9" customHeight="1">
      <c r="B88" s="157"/>
      <c r="C88" s="158"/>
      <c r="D88" s="159" t="s">
        <v>68</v>
      </c>
      <c r="E88" s="171" t="s">
        <v>77</v>
      </c>
      <c r="F88" s="171" t="s">
        <v>121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SUM(P89:P133)</f>
        <v>0</v>
      </c>
      <c r="Q88" s="165"/>
      <c r="R88" s="166">
        <f>SUM(R89:R133)</f>
        <v>8.4000000000000012E-3</v>
      </c>
      <c r="S88" s="165"/>
      <c r="T88" s="167">
        <f>SUM(T89:T133)</f>
        <v>6.77</v>
      </c>
      <c r="AR88" s="168" t="s">
        <v>77</v>
      </c>
      <c r="AT88" s="169" t="s">
        <v>68</v>
      </c>
      <c r="AU88" s="169" t="s">
        <v>77</v>
      </c>
      <c r="AY88" s="168" t="s">
        <v>120</v>
      </c>
      <c r="BK88" s="170">
        <f>SUM(BK89:BK133)</f>
        <v>0</v>
      </c>
    </row>
    <row r="89" spans="2:65" s="1" customFormat="1" ht="16.5" customHeight="1">
      <c r="B89" s="33"/>
      <c r="C89" s="173" t="s">
        <v>77</v>
      </c>
      <c r="D89" s="173" t="s">
        <v>122</v>
      </c>
      <c r="E89" s="174" t="s">
        <v>131</v>
      </c>
      <c r="F89" s="175" t="s">
        <v>132</v>
      </c>
      <c r="G89" s="176" t="s">
        <v>133</v>
      </c>
      <c r="H89" s="177">
        <v>33.5</v>
      </c>
      <c r="I89" s="178"/>
      <c r="J89" s="177">
        <f>ROUND(I89*H89,2)</f>
        <v>0</v>
      </c>
      <c r="K89" s="175" t="s">
        <v>134</v>
      </c>
      <c r="L89" s="37"/>
      <c r="M89" s="179" t="s">
        <v>1</v>
      </c>
      <c r="N89" s="180" t="s">
        <v>40</v>
      </c>
      <c r="O89" s="59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16" t="s">
        <v>126</v>
      </c>
      <c r="AT89" s="16" t="s">
        <v>122</v>
      </c>
      <c r="AU89" s="16" t="s">
        <v>79</v>
      </c>
      <c r="AY89" s="16" t="s">
        <v>120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77</v>
      </c>
      <c r="BK89" s="183">
        <f>ROUND(I89*H89,2)</f>
        <v>0</v>
      </c>
      <c r="BL89" s="16" t="s">
        <v>126</v>
      </c>
      <c r="BM89" s="16" t="s">
        <v>513</v>
      </c>
    </row>
    <row r="90" spans="2:65" s="11" customFormat="1">
      <c r="B90" s="184"/>
      <c r="C90" s="185"/>
      <c r="D90" s="186" t="s">
        <v>128</v>
      </c>
      <c r="E90" s="187" t="s">
        <v>1</v>
      </c>
      <c r="F90" s="188" t="s">
        <v>514</v>
      </c>
      <c r="G90" s="185"/>
      <c r="H90" s="187" t="s">
        <v>1</v>
      </c>
      <c r="I90" s="189"/>
      <c r="J90" s="185"/>
      <c r="K90" s="185"/>
      <c r="L90" s="190"/>
      <c r="M90" s="191"/>
      <c r="N90" s="192"/>
      <c r="O90" s="192"/>
      <c r="P90" s="192"/>
      <c r="Q90" s="192"/>
      <c r="R90" s="192"/>
      <c r="S90" s="192"/>
      <c r="T90" s="193"/>
      <c r="AT90" s="194" t="s">
        <v>128</v>
      </c>
      <c r="AU90" s="194" t="s">
        <v>79</v>
      </c>
      <c r="AV90" s="11" t="s">
        <v>77</v>
      </c>
      <c r="AW90" s="11" t="s">
        <v>32</v>
      </c>
      <c r="AX90" s="11" t="s">
        <v>69</v>
      </c>
      <c r="AY90" s="194" t="s">
        <v>120</v>
      </c>
    </row>
    <row r="91" spans="2:65" s="12" customFormat="1">
      <c r="B91" s="195"/>
      <c r="C91" s="196"/>
      <c r="D91" s="186" t="s">
        <v>128</v>
      </c>
      <c r="E91" s="197" t="s">
        <v>1</v>
      </c>
      <c r="F91" s="198" t="s">
        <v>515</v>
      </c>
      <c r="G91" s="196"/>
      <c r="H91" s="199">
        <v>20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128</v>
      </c>
      <c r="AU91" s="205" t="s">
        <v>79</v>
      </c>
      <c r="AV91" s="12" t="s">
        <v>79</v>
      </c>
      <c r="AW91" s="12" t="s">
        <v>32</v>
      </c>
      <c r="AX91" s="12" t="s">
        <v>69</v>
      </c>
      <c r="AY91" s="205" t="s">
        <v>120</v>
      </c>
    </row>
    <row r="92" spans="2:65" s="11" customFormat="1">
      <c r="B92" s="184"/>
      <c r="C92" s="185"/>
      <c r="D92" s="186" t="s">
        <v>128</v>
      </c>
      <c r="E92" s="187" t="s">
        <v>1</v>
      </c>
      <c r="F92" s="188" t="s">
        <v>516</v>
      </c>
      <c r="G92" s="185"/>
      <c r="H92" s="187" t="s">
        <v>1</v>
      </c>
      <c r="I92" s="189"/>
      <c r="J92" s="185"/>
      <c r="K92" s="185"/>
      <c r="L92" s="190"/>
      <c r="M92" s="191"/>
      <c r="N92" s="192"/>
      <c r="O92" s="192"/>
      <c r="P92" s="192"/>
      <c r="Q92" s="192"/>
      <c r="R92" s="192"/>
      <c r="S92" s="192"/>
      <c r="T92" s="193"/>
      <c r="AT92" s="194" t="s">
        <v>128</v>
      </c>
      <c r="AU92" s="194" t="s">
        <v>79</v>
      </c>
      <c r="AV92" s="11" t="s">
        <v>77</v>
      </c>
      <c r="AW92" s="11" t="s">
        <v>32</v>
      </c>
      <c r="AX92" s="11" t="s">
        <v>69</v>
      </c>
      <c r="AY92" s="194" t="s">
        <v>120</v>
      </c>
    </row>
    <row r="93" spans="2:65" s="12" customFormat="1">
      <c r="B93" s="195"/>
      <c r="C93" s="196"/>
      <c r="D93" s="186" t="s">
        <v>128</v>
      </c>
      <c r="E93" s="197" t="s">
        <v>1</v>
      </c>
      <c r="F93" s="198" t="s">
        <v>517</v>
      </c>
      <c r="G93" s="196"/>
      <c r="H93" s="199">
        <v>13.5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128</v>
      </c>
      <c r="AU93" s="205" t="s">
        <v>79</v>
      </c>
      <c r="AV93" s="12" t="s">
        <v>79</v>
      </c>
      <c r="AW93" s="12" t="s">
        <v>32</v>
      </c>
      <c r="AX93" s="12" t="s">
        <v>69</v>
      </c>
      <c r="AY93" s="205" t="s">
        <v>120</v>
      </c>
    </row>
    <row r="94" spans="2:65" s="13" customFormat="1">
      <c r="B94" s="206"/>
      <c r="C94" s="207"/>
      <c r="D94" s="186" t="s">
        <v>128</v>
      </c>
      <c r="E94" s="208" t="s">
        <v>1</v>
      </c>
      <c r="F94" s="209" t="s">
        <v>147</v>
      </c>
      <c r="G94" s="207"/>
      <c r="H94" s="210">
        <v>33.5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128</v>
      </c>
      <c r="AU94" s="216" t="s">
        <v>79</v>
      </c>
      <c r="AV94" s="13" t="s">
        <v>126</v>
      </c>
      <c r="AW94" s="13" t="s">
        <v>32</v>
      </c>
      <c r="AX94" s="13" t="s">
        <v>77</v>
      </c>
      <c r="AY94" s="216" t="s">
        <v>120</v>
      </c>
    </row>
    <row r="95" spans="2:65" s="1" customFormat="1" ht="16.5" customHeight="1">
      <c r="B95" s="33"/>
      <c r="C95" s="173" t="s">
        <v>79</v>
      </c>
      <c r="D95" s="173" t="s">
        <v>122</v>
      </c>
      <c r="E95" s="174" t="s">
        <v>194</v>
      </c>
      <c r="F95" s="175" t="s">
        <v>195</v>
      </c>
      <c r="G95" s="176" t="s">
        <v>133</v>
      </c>
      <c r="H95" s="177">
        <v>33.5</v>
      </c>
      <c r="I95" s="178"/>
      <c r="J95" s="177">
        <f>ROUND(I95*H95,2)</f>
        <v>0</v>
      </c>
      <c r="K95" s="175" t="s">
        <v>1</v>
      </c>
      <c r="L95" s="37"/>
      <c r="M95" s="179" t="s">
        <v>1</v>
      </c>
      <c r="N95" s="180" t="s">
        <v>40</v>
      </c>
      <c r="O95" s="59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16" t="s">
        <v>126</v>
      </c>
      <c r="AT95" s="16" t="s">
        <v>122</v>
      </c>
      <c r="AU95" s="16" t="s">
        <v>79</v>
      </c>
      <c r="AY95" s="16" t="s">
        <v>120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6" t="s">
        <v>77</v>
      </c>
      <c r="BK95" s="183">
        <f>ROUND(I95*H95,2)</f>
        <v>0</v>
      </c>
      <c r="BL95" s="16" t="s">
        <v>126</v>
      </c>
      <c r="BM95" s="16" t="s">
        <v>518</v>
      </c>
    </row>
    <row r="96" spans="2:65" s="11" customFormat="1">
      <c r="B96" s="184"/>
      <c r="C96" s="185"/>
      <c r="D96" s="186" t="s">
        <v>128</v>
      </c>
      <c r="E96" s="187" t="s">
        <v>1</v>
      </c>
      <c r="F96" s="188" t="s">
        <v>197</v>
      </c>
      <c r="G96" s="185"/>
      <c r="H96" s="187" t="s">
        <v>1</v>
      </c>
      <c r="I96" s="189"/>
      <c r="J96" s="185"/>
      <c r="K96" s="185"/>
      <c r="L96" s="190"/>
      <c r="M96" s="191"/>
      <c r="N96" s="192"/>
      <c r="O96" s="192"/>
      <c r="P96" s="192"/>
      <c r="Q96" s="192"/>
      <c r="R96" s="192"/>
      <c r="S96" s="192"/>
      <c r="T96" s="193"/>
      <c r="AT96" s="194" t="s">
        <v>128</v>
      </c>
      <c r="AU96" s="194" t="s">
        <v>79</v>
      </c>
      <c r="AV96" s="11" t="s">
        <v>77</v>
      </c>
      <c r="AW96" s="11" t="s">
        <v>32</v>
      </c>
      <c r="AX96" s="11" t="s">
        <v>69</v>
      </c>
      <c r="AY96" s="194" t="s">
        <v>120</v>
      </c>
    </row>
    <row r="97" spans="2:65" s="12" customFormat="1">
      <c r="B97" s="195"/>
      <c r="C97" s="196"/>
      <c r="D97" s="186" t="s">
        <v>128</v>
      </c>
      <c r="E97" s="197" t="s">
        <v>1</v>
      </c>
      <c r="F97" s="198" t="s">
        <v>519</v>
      </c>
      <c r="G97" s="196"/>
      <c r="H97" s="199">
        <v>33.5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128</v>
      </c>
      <c r="AU97" s="205" t="s">
        <v>79</v>
      </c>
      <c r="AV97" s="12" t="s">
        <v>79</v>
      </c>
      <c r="AW97" s="12" t="s">
        <v>32</v>
      </c>
      <c r="AX97" s="12" t="s">
        <v>77</v>
      </c>
      <c r="AY97" s="205" t="s">
        <v>120</v>
      </c>
    </row>
    <row r="98" spans="2:65" s="1" customFormat="1" ht="16.5" customHeight="1">
      <c r="B98" s="33"/>
      <c r="C98" s="173" t="s">
        <v>137</v>
      </c>
      <c r="D98" s="173" t="s">
        <v>122</v>
      </c>
      <c r="E98" s="174" t="s">
        <v>189</v>
      </c>
      <c r="F98" s="175" t="s">
        <v>190</v>
      </c>
      <c r="G98" s="176" t="s">
        <v>133</v>
      </c>
      <c r="H98" s="177">
        <v>33.5</v>
      </c>
      <c r="I98" s="178"/>
      <c r="J98" s="177">
        <f>ROUND(I98*H98,2)</f>
        <v>0</v>
      </c>
      <c r="K98" s="175" t="s">
        <v>1</v>
      </c>
      <c r="L98" s="37"/>
      <c r="M98" s="179" t="s">
        <v>1</v>
      </c>
      <c r="N98" s="180" t="s">
        <v>40</v>
      </c>
      <c r="O98" s="59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6" t="s">
        <v>126</v>
      </c>
      <c r="AT98" s="16" t="s">
        <v>122</v>
      </c>
      <c r="AU98" s="16" t="s">
        <v>79</v>
      </c>
      <c r="AY98" s="16" t="s">
        <v>120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77</v>
      </c>
      <c r="BK98" s="183">
        <f>ROUND(I98*H98,2)</f>
        <v>0</v>
      </c>
      <c r="BL98" s="16" t="s">
        <v>126</v>
      </c>
      <c r="BM98" s="16" t="s">
        <v>520</v>
      </c>
    </row>
    <row r="99" spans="2:65" s="11" customFormat="1">
      <c r="B99" s="184"/>
      <c r="C99" s="185"/>
      <c r="D99" s="186" t="s">
        <v>128</v>
      </c>
      <c r="E99" s="187" t="s">
        <v>1</v>
      </c>
      <c r="F99" s="188" t="s">
        <v>521</v>
      </c>
      <c r="G99" s="185"/>
      <c r="H99" s="187" t="s">
        <v>1</v>
      </c>
      <c r="I99" s="189"/>
      <c r="J99" s="185"/>
      <c r="K99" s="185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128</v>
      </c>
      <c r="AU99" s="194" t="s">
        <v>79</v>
      </c>
      <c r="AV99" s="11" t="s">
        <v>77</v>
      </c>
      <c r="AW99" s="11" t="s">
        <v>32</v>
      </c>
      <c r="AX99" s="11" t="s">
        <v>69</v>
      </c>
      <c r="AY99" s="194" t="s">
        <v>120</v>
      </c>
    </row>
    <row r="100" spans="2:65" s="12" customFormat="1">
      <c r="B100" s="195"/>
      <c r="C100" s="196"/>
      <c r="D100" s="186" t="s">
        <v>128</v>
      </c>
      <c r="E100" s="197" t="s">
        <v>1</v>
      </c>
      <c r="F100" s="198" t="s">
        <v>519</v>
      </c>
      <c r="G100" s="196"/>
      <c r="H100" s="199">
        <v>33.5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128</v>
      </c>
      <c r="AU100" s="205" t="s">
        <v>79</v>
      </c>
      <c r="AV100" s="12" t="s">
        <v>79</v>
      </c>
      <c r="AW100" s="12" t="s">
        <v>32</v>
      </c>
      <c r="AX100" s="12" t="s">
        <v>77</v>
      </c>
      <c r="AY100" s="205" t="s">
        <v>120</v>
      </c>
    </row>
    <row r="101" spans="2:65" s="1" customFormat="1" ht="16.5" customHeight="1">
      <c r="B101" s="33"/>
      <c r="C101" s="173" t="s">
        <v>126</v>
      </c>
      <c r="D101" s="173" t="s">
        <v>122</v>
      </c>
      <c r="E101" s="174" t="s">
        <v>199</v>
      </c>
      <c r="F101" s="175" t="s">
        <v>200</v>
      </c>
      <c r="G101" s="176" t="s">
        <v>201</v>
      </c>
      <c r="H101" s="177">
        <v>335</v>
      </c>
      <c r="I101" s="178"/>
      <c r="J101" s="177">
        <f>ROUND(I101*H101,2)</f>
        <v>0</v>
      </c>
      <c r="K101" s="175" t="s">
        <v>134</v>
      </c>
      <c r="L101" s="37"/>
      <c r="M101" s="179" t="s">
        <v>1</v>
      </c>
      <c r="N101" s="180" t="s">
        <v>40</v>
      </c>
      <c r="O101" s="59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16" t="s">
        <v>126</v>
      </c>
      <c r="AT101" s="16" t="s">
        <v>122</v>
      </c>
      <c r="AU101" s="16" t="s">
        <v>79</v>
      </c>
      <c r="AY101" s="16" t="s">
        <v>120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6" t="s">
        <v>77</v>
      </c>
      <c r="BK101" s="183">
        <f>ROUND(I101*H101,2)</f>
        <v>0</v>
      </c>
      <c r="BL101" s="16" t="s">
        <v>126</v>
      </c>
      <c r="BM101" s="16" t="s">
        <v>522</v>
      </c>
    </row>
    <row r="102" spans="2:65" s="11" customFormat="1">
      <c r="B102" s="184"/>
      <c r="C102" s="185"/>
      <c r="D102" s="186" t="s">
        <v>128</v>
      </c>
      <c r="E102" s="187" t="s">
        <v>1</v>
      </c>
      <c r="F102" s="188" t="s">
        <v>521</v>
      </c>
      <c r="G102" s="185"/>
      <c r="H102" s="187" t="s">
        <v>1</v>
      </c>
      <c r="I102" s="189"/>
      <c r="J102" s="185"/>
      <c r="K102" s="185"/>
      <c r="L102" s="190"/>
      <c r="M102" s="191"/>
      <c r="N102" s="192"/>
      <c r="O102" s="192"/>
      <c r="P102" s="192"/>
      <c r="Q102" s="192"/>
      <c r="R102" s="192"/>
      <c r="S102" s="192"/>
      <c r="T102" s="193"/>
      <c r="AT102" s="194" t="s">
        <v>128</v>
      </c>
      <c r="AU102" s="194" t="s">
        <v>79</v>
      </c>
      <c r="AV102" s="11" t="s">
        <v>77</v>
      </c>
      <c r="AW102" s="11" t="s">
        <v>32</v>
      </c>
      <c r="AX102" s="11" t="s">
        <v>69</v>
      </c>
      <c r="AY102" s="194" t="s">
        <v>120</v>
      </c>
    </row>
    <row r="103" spans="2:65" s="12" customFormat="1">
      <c r="B103" s="195"/>
      <c r="C103" s="196"/>
      <c r="D103" s="186" t="s">
        <v>128</v>
      </c>
      <c r="E103" s="197" t="s">
        <v>1</v>
      </c>
      <c r="F103" s="198" t="s">
        <v>523</v>
      </c>
      <c r="G103" s="196"/>
      <c r="H103" s="199">
        <v>200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128</v>
      </c>
      <c r="AU103" s="205" t="s">
        <v>79</v>
      </c>
      <c r="AV103" s="12" t="s">
        <v>79</v>
      </c>
      <c r="AW103" s="12" t="s">
        <v>32</v>
      </c>
      <c r="AX103" s="12" t="s">
        <v>69</v>
      </c>
      <c r="AY103" s="205" t="s">
        <v>120</v>
      </c>
    </row>
    <row r="104" spans="2:65" s="11" customFormat="1">
      <c r="B104" s="184"/>
      <c r="C104" s="185"/>
      <c r="D104" s="186" t="s">
        <v>128</v>
      </c>
      <c r="E104" s="187" t="s">
        <v>1</v>
      </c>
      <c r="F104" s="188" t="s">
        <v>524</v>
      </c>
      <c r="G104" s="185"/>
      <c r="H104" s="187" t="s">
        <v>1</v>
      </c>
      <c r="I104" s="189"/>
      <c r="J104" s="185"/>
      <c r="K104" s="185"/>
      <c r="L104" s="190"/>
      <c r="M104" s="191"/>
      <c r="N104" s="192"/>
      <c r="O104" s="192"/>
      <c r="P104" s="192"/>
      <c r="Q104" s="192"/>
      <c r="R104" s="192"/>
      <c r="S104" s="192"/>
      <c r="T104" s="193"/>
      <c r="AT104" s="194" t="s">
        <v>128</v>
      </c>
      <c r="AU104" s="194" t="s">
        <v>79</v>
      </c>
      <c r="AV104" s="11" t="s">
        <v>77</v>
      </c>
      <c r="AW104" s="11" t="s">
        <v>32</v>
      </c>
      <c r="AX104" s="11" t="s">
        <v>69</v>
      </c>
      <c r="AY104" s="194" t="s">
        <v>120</v>
      </c>
    </row>
    <row r="105" spans="2:65" s="12" customFormat="1">
      <c r="B105" s="195"/>
      <c r="C105" s="196"/>
      <c r="D105" s="186" t="s">
        <v>128</v>
      </c>
      <c r="E105" s="197" t="s">
        <v>1</v>
      </c>
      <c r="F105" s="198" t="s">
        <v>421</v>
      </c>
      <c r="G105" s="196"/>
      <c r="H105" s="199">
        <v>135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128</v>
      </c>
      <c r="AU105" s="205" t="s">
        <v>79</v>
      </c>
      <c r="AV105" s="12" t="s">
        <v>79</v>
      </c>
      <c r="AW105" s="12" t="s">
        <v>32</v>
      </c>
      <c r="AX105" s="12" t="s">
        <v>69</v>
      </c>
      <c r="AY105" s="205" t="s">
        <v>120</v>
      </c>
    </row>
    <row r="106" spans="2:65" s="13" customFormat="1">
      <c r="B106" s="206"/>
      <c r="C106" s="207"/>
      <c r="D106" s="186" t="s">
        <v>128</v>
      </c>
      <c r="E106" s="208" t="s">
        <v>1</v>
      </c>
      <c r="F106" s="209" t="s">
        <v>147</v>
      </c>
      <c r="G106" s="207"/>
      <c r="H106" s="210">
        <v>335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128</v>
      </c>
      <c r="AU106" s="216" t="s">
        <v>79</v>
      </c>
      <c r="AV106" s="13" t="s">
        <v>126</v>
      </c>
      <c r="AW106" s="13" t="s">
        <v>32</v>
      </c>
      <c r="AX106" s="13" t="s">
        <v>77</v>
      </c>
      <c r="AY106" s="216" t="s">
        <v>120</v>
      </c>
    </row>
    <row r="107" spans="2:65" s="1" customFormat="1" ht="16.5" customHeight="1">
      <c r="B107" s="33"/>
      <c r="C107" s="173" t="s">
        <v>160</v>
      </c>
      <c r="D107" s="173" t="s">
        <v>122</v>
      </c>
      <c r="E107" s="174" t="s">
        <v>205</v>
      </c>
      <c r="F107" s="175" t="s">
        <v>206</v>
      </c>
      <c r="G107" s="176" t="s">
        <v>201</v>
      </c>
      <c r="H107" s="177">
        <v>335</v>
      </c>
      <c r="I107" s="178"/>
      <c r="J107" s="177">
        <f>ROUND(I107*H107,2)</f>
        <v>0</v>
      </c>
      <c r="K107" s="175" t="s">
        <v>134</v>
      </c>
      <c r="L107" s="37"/>
      <c r="M107" s="179" t="s">
        <v>1</v>
      </c>
      <c r="N107" s="180" t="s">
        <v>40</v>
      </c>
      <c r="O107" s="59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16" t="s">
        <v>126</v>
      </c>
      <c r="AT107" s="16" t="s">
        <v>122</v>
      </c>
      <c r="AU107" s="16" t="s">
        <v>79</v>
      </c>
      <c r="AY107" s="16" t="s">
        <v>120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77</v>
      </c>
      <c r="BK107" s="183">
        <f>ROUND(I107*H107,2)</f>
        <v>0</v>
      </c>
      <c r="BL107" s="16" t="s">
        <v>126</v>
      </c>
      <c r="BM107" s="16" t="s">
        <v>525</v>
      </c>
    </row>
    <row r="108" spans="2:65" s="11" customFormat="1">
      <c r="B108" s="184"/>
      <c r="C108" s="185"/>
      <c r="D108" s="186" t="s">
        <v>128</v>
      </c>
      <c r="E108" s="187" t="s">
        <v>1</v>
      </c>
      <c r="F108" s="188" t="s">
        <v>521</v>
      </c>
      <c r="G108" s="185"/>
      <c r="H108" s="187" t="s">
        <v>1</v>
      </c>
      <c r="I108" s="189"/>
      <c r="J108" s="185"/>
      <c r="K108" s="185"/>
      <c r="L108" s="190"/>
      <c r="M108" s="191"/>
      <c r="N108" s="192"/>
      <c r="O108" s="192"/>
      <c r="P108" s="192"/>
      <c r="Q108" s="192"/>
      <c r="R108" s="192"/>
      <c r="S108" s="192"/>
      <c r="T108" s="193"/>
      <c r="AT108" s="194" t="s">
        <v>128</v>
      </c>
      <c r="AU108" s="194" t="s">
        <v>79</v>
      </c>
      <c r="AV108" s="11" t="s">
        <v>77</v>
      </c>
      <c r="AW108" s="11" t="s">
        <v>32</v>
      </c>
      <c r="AX108" s="11" t="s">
        <v>69</v>
      </c>
      <c r="AY108" s="194" t="s">
        <v>120</v>
      </c>
    </row>
    <row r="109" spans="2:65" s="12" customFormat="1">
      <c r="B109" s="195"/>
      <c r="C109" s="196"/>
      <c r="D109" s="186" t="s">
        <v>128</v>
      </c>
      <c r="E109" s="197" t="s">
        <v>1</v>
      </c>
      <c r="F109" s="198" t="s">
        <v>523</v>
      </c>
      <c r="G109" s="196"/>
      <c r="H109" s="199">
        <v>200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128</v>
      </c>
      <c r="AU109" s="205" t="s">
        <v>79</v>
      </c>
      <c r="AV109" s="12" t="s">
        <v>79</v>
      </c>
      <c r="AW109" s="12" t="s">
        <v>32</v>
      </c>
      <c r="AX109" s="12" t="s">
        <v>69</v>
      </c>
      <c r="AY109" s="205" t="s">
        <v>120</v>
      </c>
    </row>
    <row r="110" spans="2:65" s="11" customFormat="1">
      <c r="B110" s="184"/>
      <c r="C110" s="185"/>
      <c r="D110" s="186" t="s">
        <v>128</v>
      </c>
      <c r="E110" s="187" t="s">
        <v>1</v>
      </c>
      <c r="F110" s="188" t="s">
        <v>526</v>
      </c>
      <c r="G110" s="185"/>
      <c r="H110" s="187" t="s">
        <v>1</v>
      </c>
      <c r="I110" s="189"/>
      <c r="J110" s="185"/>
      <c r="K110" s="185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128</v>
      </c>
      <c r="AU110" s="194" t="s">
        <v>79</v>
      </c>
      <c r="AV110" s="11" t="s">
        <v>77</v>
      </c>
      <c r="AW110" s="11" t="s">
        <v>32</v>
      </c>
      <c r="AX110" s="11" t="s">
        <v>69</v>
      </c>
      <c r="AY110" s="194" t="s">
        <v>120</v>
      </c>
    </row>
    <row r="111" spans="2:65" s="12" customFormat="1">
      <c r="B111" s="195"/>
      <c r="C111" s="196"/>
      <c r="D111" s="186" t="s">
        <v>128</v>
      </c>
      <c r="E111" s="197" t="s">
        <v>1</v>
      </c>
      <c r="F111" s="198" t="s">
        <v>421</v>
      </c>
      <c r="G111" s="196"/>
      <c r="H111" s="199">
        <v>135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128</v>
      </c>
      <c r="AU111" s="205" t="s">
        <v>79</v>
      </c>
      <c r="AV111" s="12" t="s">
        <v>79</v>
      </c>
      <c r="AW111" s="12" t="s">
        <v>32</v>
      </c>
      <c r="AX111" s="12" t="s">
        <v>69</v>
      </c>
      <c r="AY111" s="205" t="s">
        <v>120</v>
      </c>
    </row>
    <row r="112" spans="2:65" s="13" customFormat="1">
      <c r="B112" s="206"/>
      <c r="C112" s="207"/>
      <c r="D112" s="186" t="s">
        <v>128</v>
      </c>
      <c r="E112" s="208" t="s">
        <v>1</v>
      </c>
      <c r="F112" s="209" t="s">
        <v>147</v>
      </c>
      <c r="G112" s="207"/>
      <c r="H112" s="210">
        <v>335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128</v>
      </c>
      <c r="AU112" s="216" t="s">
        <v>79</v>
      </c>
      <c r="AV112" s="13" t="s">
        <v>126</v>
      </c>
      <c r="AW112" s="13" t="s">
        <v>32</v>
      </c>
      <c r="AX112" s="13" t="s">
        <v>77</v>
      </c>
      <c r="AY112" s="216" t="s">
        <v>120</v>
      </c>
    </row>
    <row r="113" spans="2:65" s="1" customFormat="1" ht="16.5" customHeight="1">
      <c r="B113" s="33"/>
      <c r="C113" s="228" t="s">
        <v>165</v>
      </c>
      <c r="D113" s="228" t="s">
        <v>209</v>
      </c>
      <c r="E113" s="229" t="s">
        <v>210</v>
      </c>
      <c r="F113" s="230" t="s">
        <v>211</v>
      </c>
      <c r="G113" s="231" t="s">
        <v>212</v>
      </c>
      <c r="H113" s="232">
        <v>8.4</v>
      </c>
      <c r="I113" s="233"/>
      <c r="J113" s="232">
        <f>ROUND(I113*H113,2)</f>
        <v>0</v>
      </c>
      <c r="K113" s="230" t="s">
        <v>134</v>
      </c>
      <c r="L113" s="234"/>
      <c r="M113" s="235" t="s">
        <v>1</v>
      </c>
      <c r="N113" s="236" t="s">
        <v>40</v>
      </c>
      <c r="O113" s="59"/>
      <c r="P113" s="181">
        <f>O113*H113</f>
        <v>0</v>
      </c>
      <c r="Q113" s="181">
        <v>1E-3</v>
      </c>
      <c r="R113" s="181">
        <f>Q113*H113</f>
        <v>8.4000000000000012E-3</v>
      </c>
      <c r="S113" s="181">
        <v>0</v>
      </c>
      <c r="T113" s="182">
        <f>S113*H113</f>
        <v>0</v>
      </c>
      <c r="AR113" s="16" t="s">
        <v>176</v>
      </c>
      <c r="AT113" s="16" t="s">
        <v>209</v>
      </c>
      <c r="AU113" s="16" t="s">
        <v>79</v>
      </c>
      <c r="AY113" s="16" t="s">
        <v>120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77</v>
      </c>
      <c r="BK113" s="183">
        <f>ROUND(I113*H113,2)</f>
        <v>0</v>
      </c>
      <c r="BL113" s="16" t="s">
        <v>126</v>
      </c>
      <c r="BM113" s="16" t="s">
        <v>527</v>
      </c>
    </row>
    <row r="114" spans="2:65" s="12" customFormat="1">
      <c r="B114" s="195"/>
      <c r="C114" s="196"/>
      <c r="D114" s="186" t="s">
        <v>128</v>
      </c>
      <c r="E114" s="197" t="s">
        <v>1</v>
      </c>
      <c r="F114" s="198" t="s">
        <v>528</v>
      </c>
      <c r="G114" s="196"/>
      <c r="H114" s="199">
        <v>8.4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128</v>
      </c>
      <c r="AU114" s="205" t="s">
        <v>79</v>
      </c>
      <c r="AV114" s="12" t="s">
        <v>79</v>
      </c>
      <c r="AW114" s="12" t="s">
        <v>32</v>
      </c>
      <c r="AX114" s="12" t="s">
        <v>77</v>
      </c>
      <c r="AY114" s="205" t="s">
        <v>120</v>
      </c>
    </row>
    <row r="115" spans="2:65" s="1" customFormat="1" ht="16.5" customHeight="1">
      <c r="B115" s="33"/>
      <c r="C115" s="173" t="s">
        <v>171</v>
      </c>
      <c r="D115" s="173" t="s">
        <v>122</v>
      </c>
      <c r="E115" s="174" t="s">
        <v>529</v>
      </c>
      <c r="F115" s="175" t="s">
        <v>530</v>
      </c>
      <c r="G115" s="176" t="s">
        <v>125</v>
      </c>
      <c r="H115" s="177">
        <v>1</v>
      </c>
      <c r="I115" s="178"/>
      <c r="J115" s="177">
        <f>ROUND(I115*H115,2)</f>
        <v>0</v>
      </c>
      <c r="K115" s="175" t="s">
        <v>1</v>
      </c>
      <c r="L115" s="37"/>
      <c r="M115" s="179" t="s">
        <v>1</v>
      </c>
      <c r="N115" s="180" t="s">
        <v>40</v>
      </c>
      <c r="O115" s="59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126</v>
      </c>
      <c r="AT115" s="16" t="s">
        <v>122</v>
      </c>
      <c r="AU115" s="16" t="s">
        <v>79</v>
      </c>
      <c r="AY115" s="16" t="s">
        <v>120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77</v>
      </c>
      <c r="BK115" s="183">
        <f>ROUND(I115*H115,2)</f>
        <v>0</v>
      </c>
      <c r="BL115" s="16" t="s">
        <v>126</v>
      </c>
      <c r="BM115" s="16" t="s">
        <v>531</v>
      </c>
    </row>
    <row r="116" spans="2:65" s="11" customFormat="1">
      <c r="B116" s="184"/>
      <c r="C116" s="185"/>
      <c r="D116" s="186" t="s">
        <v>128</v>
      </c>
      <c r="E116" s="187" t="s">
        <v>1</v>
      </c>
      <c r="F116" s="188" t="s">
        <v>521</v>
      </c>
      <c r="G116" s="185"/>
      <c r="H116" s="187" t="s">
        <v>1</v>
      </c>
      <c r="I116" s="189"/>
      <c r="J116" s="185"/>
      <c r="K116" s="185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128</v>
      </c>
      <c r="AU116" s="194" t="s">
        <v>79</v>
      </c>
      <c r="AV116" s="11" t="s">
        <v>77</v>
      </c>
      <c r="AW116" s="11" t="s">
        <v>32</v>
      </c>
      <c r="AX116" s="11" t="s">
        <v>69</v>
      </c>
      <c r="AY116" s="194" t="s">
        <v>120</v>
      </c>
    </row>
    <row r="117" spans="2:65" s="11" customFormat="1">
      <c r="B117" s="184"/>
      <c r="C117" s="185"/>
      <c r="D117" s="186" t="s">
        <v>128</v>
      </c>
      <c r="E117" s="187" t="s">
        <v>1</v>
      </c>
      <c r="F117" s="188" t="s">
        <v>532</v>
      </c>
      <c r="G117" s="185"/>
      <c r="H117" s="187" t="s">
        <v>1</v>
      </c>
      <c r="I117" s="189"/>
      <c r="J117" s="185"/>
      <c r="K117" s="185"/>
      <c r="L117" s="190"/>
      <c r="M117" s="191"/>
      <c r="N117" s="192"/>
      <c r="O117" s="192"/>
      <c r="P117" s="192"/>
      <c r="Q117" s="192"/>
      <c r="R117" s="192"/>
      <c r="S117" s="192"/>
      <c r="T117" s="193"/>
      <c r="AT117" s="194" t="s">
        <v>128</v>
      </c>
      <c r="AU117" s="194" t="s">
        <v>79</v>
      </c>
      <c r="AV117" s="11" t="s">
        <v>77</v>
      </c>
      <c r="AW117" s="11" t="s">
        <v>32</v>
      </c>
      <c r="AX117" s="11" t="s">
        <v>69</v>
      </c>
      <c r="AY117" s="194" t="s">
        <v>120</v>
      </c>
    </row>
    <row r="118" spans="2:65" s="12" customFormat="1">
      <c r="B118" s="195"/>
      <c r="C118" s="196"/>
      <c r="D118" s="186" t="s">
        <v>128</v>
      </c>
      <c r="E118" s="197" t="s">
        <v>1</v>
      </c>
      <c r="F118" s="198" t="s">
        <v>130</v>
      </c>
      <c r="G118" s="196"/>
      <c r="H118" s="199">
        <v>1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128</v>
      </c>
      <c r="AU118" s="205" t="s">
        <v>79</v>
      </c>
      <c r="AV118" s="12" t="s">
        <v>79</v>
      </c>
      <c r="AW118" s="12" t="s">
        <v>32</v>
      </c>
      <c r="AX118" s="12" t="s">
        <v>77</v>
      </c>
      <c r="AY118" s="205" t="s">
        <v>120</v>
      </c>
    </row>
    <row r="119" spans="2:65" s="1" customFormat="1" ht="16.5" customHeight="1">
      <c r="B119" s="33"/>
      <c r="C119" s="173" t="s">
        <v>176</v>
      </c>
      <c r="D119" s="173" t="s">
        <v>122</v>
      </c>
      <c r="E119" s="174" t="s">
        <v>482</v>
      </c>
      <c r="F119" s="175" t="s">
        <v>483</v>
      </c>
      <c r="G119" s="176" t="s">
        <v>253</v>
      </c>
      <c r="H119" s="177">
        <v>1</v>
      </c>
      <c r="I119" s="178"/>
      <c r="J119" s="177">
        <f>ROUND(I119*H119,2)</f>
        <v>0</v>
      </c>
      <c r="K119" s="175" t="s">
        <v>134</v>
      </c>
      <c r="L119" s="37"/>
      <c r="M119" s="179" t="s">
        <v>1</v>
      </c>
      <c r="N119" s="180" t="s">
        <v>40</v>
      </c>
      <c r="O119" s="59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AR119" s="16" t="s">
        <v>126</v>
      </c>
      <c r="AT119" s="16" t="s">
        <v>122</v>
      </c>
      <c r="AU119" s="16" t="s">
        <v>79</v>
      </c>
      <c r="AY119" s="16" t="s">
        <v>120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6" t="s">
        <v>77</v>
      </c>
      <c r="BK119" s="183">
        <f>ROUND(I119*H119,2)</f>
        <v>0</v>
      </c>
      <c r="BL119" s="16" t="s">
        <v>126</v>
      </c>
      <c r="BM119" s="16" t="s">
        <v>533</v>
      </c>
    </row>
    <row r="120" spans="2:65" s="11" customFormat="1">
      <c r="B120" s="184"/>
      <c r="C120" s="185"/>
      <c r="D120" s="186" t="s">
        <v>128</v>
      </c>
      <c r="E120" s="187" t="s">
        <v>1</v>
      </c>
      <c r="F120" s="188" t="s">
        <v>534</v>
      </c>
      <c r="G120" s="185"/>
      <c r="H120" s="187" t="s">
        <v>1</v>
      </c>
      <c r="I120" s="189"/>
      <c r="J120" s="185"/>
      <c r="K120" s="185"/>
      <c r="L120" s="190"/>
      <c r="M120" s="191"/>
      <c r="N120" s="192"/>
      <c r="O120" s="192"/>
      <c r="P120" s="192"/>
      <c r="Q120" s="192"/>
      <c r="R120" s="192"/>
      <c r="S120" s="192"/>
      <c r="T120" s="193"/>
      <c r="AT120" s="194" t="s">
        <v>128</v>
      </c>
      <c r="AU120" s="194" t="s">
        <v>79</v>
      </c>
      <c r="AV120" s="11" t="s">
        <v>77</v>
      </c>
      <c r="AW120" s="11" t="s">
        <v>32</v>
      </c>
      <c r="AX120" s="11" t="s">
        <v>69</v>
      </c>
      <c r="AY120" s="194" t="s">
        <v>120</v>
      </c>
    </row>
    <row r="121" spans="2:65" s="12" customFormat="1">
      <c r="B121" s="195"/>
      <c r="C121" s="196"/>
      <c r="D121" s="186" t="s">
        <v>128</v>
      </c>
      <c r="E121" s="197" t="s">
        <v>1</v>
      </c>
      <c r="F121" s="198" t="s">
        <v>130</v>
      </c>
      <c r="G121" s="196"/>
      <c r="H121" s="199">
        <v>1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128</v>
      </c>
      <c r="AU121" s="205" t="s">
        <v>79</v>
      </c>
      <c r="AV121" s="12" t="s">
        <v>79</v>
      </c>
      <c r="AW121" s="12" t="s">
        <v>32</v>
      </c>
      <c r="AX121" s="12" t="s">
        <v>77</v>
      </c>
      <c r="AY121" s="205" t="s">
        <v>120</v>
      </c>
    </row>
    <row r="122" spans="2:65" s="1" customFormat="1" ht="16.5" customHeight="1">
      <c r="B122" s="33"/>
      <c r="C122" s="173" t="s">
        <v>180</v>
      </c>
      <c r="D122" s="173" t="s">
        <v>122</v>
      </c>
      <c r="E122" s="174" t="s">
        <v>535</v>
      </c>
      <c r="F122" s="175" t="s">
        <v>536</v>
      </c>
      <c r="G122" s="176" t="s">
        <v>201</v>
      </c>
      <c r="H122" s="177">
        <v>15</v>
      </c>
      <c r="I122" s="178"/>
      <c r="J122" s="177">
        <f>ROUND(I122*H122,2)</f>
        <v>0</v>
      </c>
      <c r="K122" s="175" t="s">
        <v>134</v>
      </c>
      <c r="L122" s="37"/>
      <c r="M122" s="179" t="s">
        <v>1</v>
      </c>
      <c r="N122" s="180" t="s">
        <v>40</v>
      </c>
      <c r="O122" s="59"/>
      <c r="P122" s="181">
        <f>O122*H122</f>
        <v>0</v>
      </c>
      <c r="Q122" s="181">
        <v>0</v>
      </c>
      <c r="R122" s="181">
        <f>Q122*H122</f>
        <v>0</v>
      </c>
      <c r="S122" s="181">
        <v>0.26</v>
      </c>
      <c r="T122" s="182">
        <f>S122*H122</f>
        <v>3.9000000000000004</v>
      </c>
      <c r="AR122" s="16" t="s">
        <v>126</v>
      </c>
      <c r="AT122" s="16" t="s">
        <v>122</v>
      </c>
      <c r="AU122" s="16" t="s">
        <v>79</v>
      </c>
      <c r="AY122" s="16" t="s">
        <v>120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77</v>
      </c>
      <c r="BK122" s="183">
        <f>ROUND(I122*H122,2)</f>
        <v>0</v>
      </c>
      <c r="BL122" s="16" t="s">
        <v>126</v>
      </c>
      <c r="BM122" s="16" t="s">
        <v>537</v>
      </c>
    </row>
    <row r="123" spans="2:65" s="11" customFormat="1">
      <c r="B123" s="184"/>
      <c r="C123" s="185"/>
      <c r="D123" s="186" t="s">
        <v>128</v>
      </c>
      <c r="E123" s="187" t="s">
        <v>1</v>
      </c>
      <c r="F123" s="188" t="s">
        <v>538</v>
      </c>
      <c r="G123" s="185"/>
      <c r="H123" s="187" t="s">
        <v>1</v>
      </c>
      <c r="I123" s="189"/>
      <c r="J123" s="185"/>
      <c r="K123" s="185"/>
      <c r="L123" s="190"/>
      <c r="M123" s="191"/>
      <c r="N123" s="192"/>
      <c r="O123" s="192"/>
      <c r="P123" s="192"/>
      <c r="Q123" s="192"/>
      <c r="R123" s="192"/>
      <c r="S123" s="192"/>
      <c r="T123" s="193"/>
      <c r="AT123" s="194" t="s">
        <v>128</v>
      </c>
      <c r="AU123" s="194" t="s">
        <v>79</v>
      </c>
      <c r="AV123" s="11" t="s">
        <v>77</v>
      </c>
      <c r="AW123" s="11" t="s">
        <v>32</v>
      </c>
      <c r="AX123" s="11" t="s">
        <v>69</v>
      </c>
      <c r="AY123" s="194" t="s">
        <v>120</v>
      </c>
    </row>
    <row r="124" spans="2:65" s="12" customFormat="1">
      <c r="B124" s="195"/>
      <c r="C124" s="196"/>
      <c r="D124" s="186" t="s">
        <v>128</v>
      </c>
      <c r="E124" s="197" t="s">
        <v>1</v>
      </c>
      <c r="F124" s="198" t="s">
        <v>539</v>
      </c>
      <c r="G124" s="196"/>
      <c r="H124" s="199">
        <v>15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128</v>
      </c>
      <c r="AU124" s="205" t="s">
        <v>79</v>
      </c>
      <c r="AV124" s="12" t="s">
        <v>79</v>
      </c>
      <c r="AW124" s="12" t="s">
        <v>32</v>
      </c>
      <c r="AX124" s="12" t="s">
        <v>77</v>
      </c>
      <c r="AY124" s="205" t="s">
        <v>120</v>
      </c>
    </row>
    <row r="125" spans="2:65" s="1" customFormat="1" ht="16.5" customHeight="1">
      <c r="B125" s="33"/>
      <c r="C125" s="173" t="s">
        <v>188</v>
      </c>
      <c r="D125" s="173" t="s">
        <v>122</v>
      </c>
      <c r="E125" s="174" t="s">
        <v>540</v>
      </c>
      <c r="F125" s="175" t="s">
        <v>541</v>
      </c>
      <c r="G125" s="176" t="s">
        <v>265</v>
      </c>
      <c r="H125" s="177">
        <v>14</v>
      </c>
      <c r="I125" s="178"/>
      <c r="J125" s="177">
        <f>ROUND(I125*H125,2)</f>
        <v>0</v>
      </c>
      <c r="K125" s="175" t="s">
        <v>134</v>
      </c>
      <c r="L125" s="37"/>
      <c r="M125" s="179" t="s">
        <v>1</v>
      </c>
      <c r="N125" s="180" t="s">
        <v>40</v>
      </c>
      <c r="O125" s="59"/>
      <c r="P125" s="181">
        <f>O125*H125</f>
        <v>0</v>
      </c>
      <c r="Q125" s="181">
        <v>0</v>
      </c>
      <c r="R125" s="181">
        <f>Q125*H125</f>
        <v>0</v>
      </c>
      <c r="S125" s="181">
        <v>0.20499999999999999</v>
      </c>
      <c r="T125" s="182">
        <f>S125*H125</f>
        <v>2.8699999999999997</v>
      </c>
      <c r="AR125" s="16" t="s">
        <v>126</v>
      </c>
      <c r="AT125" s="16" t="s">
        <v>122</v>
      </c>
      <c r="AU125" s="16" t="s">
        <v>79</v>
      </c>
      <c r="AY125" s="16" t="s">
        <v>120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77</v>
      </c>
      <c r="BK125" s="183">
        <f>ROUND(I125*H125,2)</f>
        <v>0</v>
      </c>
      <c r="BL125" s="16" t="s">
        <v>126</v>
      </c>
      <c r="BM125" s="16" t="s">
        <v>542</v>
      </c>
    </row>
    <row r="126" spans="2:65" s="11" customFormat="1">
      <c r="B126" s="184"/>
      <c r="C126" s="185"/>
      <c r="D126" s="186" t="s">
        <v>128</v>
      </c>
      <c r="E126" s="187" t="s">
        <v>1</v>
      </c>
      <c r="F126" s="188" t="s">
        <v>543</v>
      </c>
      <c r="G126" s="185"/>
      <c r="H126" s="187" t="s">
        <v>1</v>
      </c>
      <c r="I126" s="189"/>
      <c r="J126" s="185"/>
      <c r="K126" s="185"/>
      <c r="L126" s="190"/>
      <c r="M126" s="191"/>
      <c r="N126" s="192"/>
      <c r="O126" s="192"/>
      <c r="P126" s="192"/>
      <c r="Q126" s="192"/>
      <c r="R126" s="192"/>
      <c r="S126" s="192"/>
      <c r="T126" s="193"/>
      <c r="AT126" s="194" t="s">
        <v>128</v>
      </c>
      <c r="AU126" s="194" t="s">
        <v>79</v>
      </c>
      <c r="AV126" s="11" t="s">
        <v>77</v>
      </c>
      <c r="AW126" s="11" t="s">
        <v>32</v>
      </c>
      <c r="AX126" s="11" t="s">
        <v>69</v>
      </c>
      <c r="AY126" s="194" t="s">
        <v>120</v>
      </c>
    </row>
    <row r="127" spans="2:65" s="12" customFormat="1">
      <c r="B127" s="195"/>
      <c r="C127" s="196"/>
      <c r="D127" s="186" t="s">
        <v>128</v>
      </c>
      <c r="E127" s="197" t="s">
        <v>1</v>
      </c>
      <c r="F127" s="198" t="s">
        <v>544</v>
      </c>
      <c r="G127" s="196"/>
      <c r="H127" s="199">
        <v>14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128</v>
      </c>
      <c r="AU127" s="205" t="s">
        <v>79</v>
      </c>
      <c r="AV127" s="12" t="s">
        <v>79</v>
      </c>
      <c r="AW127" s="12" t="s">
        <v>32</v>
      </c>
      <c r="AX127" s="12" t="s">
        <v>77</v>
      </c>
      <c r="AY127" s="205" t="s">
        <v>120</v>
      </c>
    </row>
    <row r="128" spans="2:65" s="1" customFormat="1" ht="16.5" customHeight="1">
      <c r="B128" s="33"/>
      <c r="C128" s="173" t="s">
        <v>193</v>
      </c>
      <c r="D128" s="173" t="s">
        <v>122</v>
      </c>
      <c r="E128" s="174" t="s">
        <v>545</v>
      </c>
      <c r="F128" s="175" t="s">
        <v>546</v>
      </c>
      <c r="G128" s="176" t="s">
        <v>201</v>
      </c>
      <c r="H128" s="177">
        <v>450</v>
      </c>
      <c r="I128" s="178"/>
      <c r="J128" s="177">
        <f>ROUND(I128*H128,2)</f>
        <v>0</v>
      </c>
      <c r="K128" s="175" t="s">
        <v>134</v>
      </c>
      <c r="L128" s="37"/>
      <c r="M128" s="179" t="s">
        <v>1</v>
      </c>
      <c r="N128" s="180" t="s">
        <v>40</v>
      </c>
      <c r="O128" s="59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AR128" s="16" t="s">
        <v>126</v>
      </c>
      <c r="AT128" s="16" t="s">
        <v>122</v>
      </c>
      <c r="AU128" s="16" t="s">
        <v>79</v>
      </c>
      <c r="AY128" s="16" t="s">
        <v>120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77</v>
      </c>
      <c r="BK128" s="183">
        <f>ROUND(I128*H128,2)</f>
        <v>0</v>
      </c>
      <c r="BL128" s="16" t="s">
        <v>126</v>
      </c>
      <c r="BM128" s="16" t="s">
        <v>547</v>
      </c>
    </row>
    <row r="129" spans="2:65" s="11" customFormat="1">
      <c r="B129" s="184"/>
      <c r="C129" s="185"/>
      <c r="D129" s="186" t="s">
        <v>128</v>
      </c>
      <c r="E129" s="187" t="s">
        <v>1</v>
      </c>
      <c r="F129" s="188" t="s">
        <v>521</v>
      </c>
      <c r="G129" s="185"/>
      <c r="H129" s="187" t="s">
        <v>1</v>
      </c>
      <c r="I129" s="189"/>
      <c r="J129" s="185"/>
      <c r="K129" s="185"/>
      <c r="L129" s="190"/>
      <c r="M129" s="191"/>
      <c r="N129" s="192"/>
      <c r="O129" s="192"/>
      <c r="P129" s="192"/>
      <c r="Q129" s="192"/>
      <c r="R129" s="192"/>
      <c r="S129" s="192"/>
      <c r="T129" s="193"/>
      <c r="AT129" s="194" t="s">
        <v>128</v>
      </c>
      <c r="AU129" s="194" t="s">
        <v>79</v>
      </c>
      <c r="AV129" s="11" t="s">
        <v>77</v>
      </c>
      <c r="AW129" s="11" t="s">
        <v>32</v>
      </c>
      <c r="AX129" s="11" t="s">
        <v>69</v>
      </c>
      <c r="AY129" s="194" t="s">
        <v>120</v>
      </c>
    </row>
    <row r="130" spans="2:65" s="12" customFormat="1">
      <c r="B130" s="195"/>
      <c r="C130" s="196"/>
      <c r="D130" s="186" t="s">
        <v>128</v>
      </c>
      <c r="E130" s="197" t="s">
        <v>1</v>
      </c>
      <c r="F130" s="198" t="s">
        <v>548</v>
      </c>
      <c r="G130" s="196"/>
      <c r="H130" s="199">
        <v>300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128</v>
      </c>
      <c r="AU130" s="205" t="s">
        <v>79</v>
      </c>
      <c r="AV130" s="12" t="s">
        <v>79</v>
      </c>
      <c r="AW130" s="12" t="s">
        <v>32</v>
      </c>
      <c r="AX130" s="12" t="s">
        <v>69</v>
      </c>
      <c r="AY130" s="205" t="s">
        <v>120</v>
      </c>
    </row>
    <row r="131" spans="2:65" s="11" customFormat="1">
      <c r="B131" s="184"/>
      <c r="C131" s="185"/>
      <c r="D131" s="186" t="s">
        <v>128</v>
      </c>
      <c r="E131" s="187" t="s">
        <v>1</v>
      </c>
      <c r="F131" s="188" t="s">
        <v>526</v>
      </c>
      <c r="G131" s="185"/>
      <c r="H131" s="187" t="s">
        <v>1</v>
      </c>
      <c r="I131" s="189"/>
      <c r="J131" s="185"/>
      <c r="K131" s="185"/>
      <c r="L131" s="190"/>
      <c r="M131" s="191"/>
      <c r="N131" s="192"/>
      <c r="O131" s="192"/>
      <c r="P131" s="192"/>
      <c r="Q131" s="192"/>
      <c r="R131" s="192"/>
      <c r="S131" s="192"/>
      <c r="T131" s="193"/>
      <c r="AT131" s="194" t="s">
        <v>128</v>
      </c>
      <c r="AU131" s="194" t="s">
        <v>79</v>
      </c>
      <c r="AV131" s="11" t="s">
        <v>77</v>
      </c>
      <c r="AW131" s="11" t="s">
        <v>32</v>
      </c>
      <c r="AX131" s="11" t="s">
        <v>69</v>
      </c>
      <c r="AY131" s="194" t="s">
        <v>120</v>
      </c>
    </row>
    <row r="132" spans="2:65" s="12" customFormat="1">
      <c r="B132" s="195"/>
      <c r="C132" s="196"/>
      <c r="D132" s="186" t="s">
        <v>128</v>
      </c>
      <c r="E132" s="197" t="s">
        <v>1</v>
      </c>
      <c r="F132" s="198" t="s">
        <v>549</v>
      </c>
      <c r="G132" s="196"/>
      <c r="H132" s="199">
        <v>150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128</v>
      </c>
      <c r="AU132" s="205" t="s">
        <v>79</v>
      </c>
      <c r="AV132" s="12" t="s">
        <v>79</v>
      </c>
      <c r="AW132" s="12" t="s">
        <v>32</v>
      </c>
      <c r="AX132" s="12" t="s">
        <v>69</v>
      </c>
      <c r="AY132" s="205" t="s">
        <v>120</v>
      </c>
    </row>
    <row r="133" spans="2:65" s="13" customFormat="1">
      <c r="B133" s="206"/>
      <c r="C133" s="207"/>
      <c r="D133" s="186" t="s">
        <v>128</v>
      </c>
      <c r="E133" s="208" t="s">
        <v>1</v>
      </c>
      <c r="F133" s="209" t="s">
        <v>147</v>
      </c>
      <c r="G133" s="207"/>
      <c r="H133" s="210">
        <v>450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128</v>
      </c>
      <c r="AU133" s="216" t="s">
        <v>79</v>
      </c>
      <c r="AV133" s="13" t="s">
        <v>126</v>
      </c>
      <c r="AW133" s="13" t="s">
        <v>32</v>
      </c>
      <c r="AX133" s="13" t="s">
        <v>77</v>
      </c>
      <c r="AY133" s="216" t="s">
        <v>120</v>
      </c>
    </row>
    <row r="134" spans="2:65" s="10" customFormat="1" ht="22.9" customHeight="1">
      <c r="B134" s="157"/>
      <c r="C134" s="158"/>
      <c r="D134" s="159" t="s">
        <v>68</v>
      </c>
      <c r="E134" s="171" t="s">
        <v>79</v>
      </c>
      <c r="F134" s="171" t="s">
        <v>550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SUM(P135:P149)</f>
        <v>0</v>
      </c>
      <c r="Q134" s="165"/>
      <c r="R134" s="166">
        <f>SUM(R135:R149)</f>
        <v>109.00725</v>
      </c>
      <c r="S134" s="165"/>
      <c r="T134" s="167">
        <f>SUM(T135:T149)</f>
        <v>128.51</v>
      </c>
      <c r="AR134" s="168" t="s">
        <v>77</v>
      </c>
      <c r="AT134" s="169" t="s">
        <v>68</v>
      </c>
      <c r="AU134" s="169" t="s">
        <v>77</v>
      </c>
      <c r="AY134" s="168" t="s">
        <v>120</v>
      </c>
      <c r="BK134" s="170">
        <f>SUM(BK135:BK149)</f>
        <v>0</v>
      </c>
    </row>
    <row r="135" spans="2:65" s="1" customFormat="1" ht="16.5" customHeight="1">
      <c r="B135" s="33"/>
      <c r="C135" s="173" t="s">
        <v>198</v>
      </c>
      <c r="D135" s="173" t="s">
        <v>122</v>
      </c>
      <c r="E135" s="174" t="s">
        <v>551</v>
      </c>
      <c r="F135" s="175" t="s">
        <v>552</v>
      </c>
      <c r="G135" s="176" t="s">
        <v>201</v>
      </c>
      <c r="H135" s="177">
        <v>362</v>
      </c>
      <c r="I135" s="178"/>
      <c r="J135" s="177">
        <f>ROUND(I135*H135,2)</f>
        <v>0</v>
      </c>
      <c r="K135" s="175" t="s">
        <v>553</v>
      </c>
      <c r="L135" s="37"/>
      <c r="M135" s="179" t="s">
        <v>1</v>
      </c>
      <c r="N135" s="180" t="s">
        <v>40</v>
      </c>
      <c r="O135" s="59"/>
      <c r="P135" s="181">
        <f>O135*H135</f>
        <v>0</v>
      </c>
      <c r="Q135" s="181">
        <v>0.108</v>
      </c>
      <c r="R135" s="181">
        <f>Q135*H135</f>
        <v>39.095999999999997</v>
      </c>
      <c r="S135" s="181">
        <v>0</v>
      </c>
      <c r="T135" s="182">
        <f>S135*H135</f>
        <v>0</v>
      </c>
      <c r="AR135" s="16" t="s">
        <v>126</v>
      </c>
      <c r="AT135" s="16" t="s">
        <v>122</v>
      </c>
      <c r="AU135" s="16" t="s">
        <v>79</v>
      </c>
      <c r="AY135" s="16" t="s">
        <v>120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77</v>
      </c>
      <c r="BK135" s="183">
        <f>ROUND(I135*H135,2)</f>
        <v>0</v>
      </c>
      <c r="BL135" s="16" t="s">
        <v>126</v>
      </c>
      <c r="BM135" s="16" t="s">
        <v>554</v>
      </c>
    </row>
    <row r="136" spans="2:65" s="11" customFormat="1">
      <c r="B136" s="184"/>
      <c r="C136" s="185"/>
      <c r="D136" s="186" t="s">
        <v>128</v>
      </c>
      <c r="E136" s="187" t="s">
        <v>1</v>
      </c>
      <c r="F136" s="188" t="s">
        <v>555</v>
      </c>
      <c r="G136" s="185"/>
      <c r="H136" s="187" t="s">
        <v>1</v>
      </c>
      <c r="I136" s="189"/>
      <c r="J136" s="185"/>
      <c r="K136" s="185"/>
      <c r="L136" s="190"/>
      <c r="M136" s="191"/>
      <c r="N136" s="192"/>
      <c r="O136" s="192"/>
      <c r="P136" s="192"/>
      <c r="Q136" s="192"/>
      <c r="R136" s="192"/>
      <c r="S136" s="192"/>
      <c r="T136" s="193"/>
      <c r="AT136" s="194" t="s">
        <v>128</v>
      </c>
      <c r="AU136" s="194" t="s">
        <v>79</v>
      </c>
      <c r="AV136" s="11" t="s">
        <v>77</v>
      </c>
      <c r="AW136" s="11" t="s">
        <v>32</v>
      </c>
      <c r="AX136" s="11" t="s">
        <v>69</v>
      </c>
      <c r="AY136" s="194" t="s">
        <v>120</v>
      </c>
    </row>
    <row r="137" spans="2:65" s="11" customFormat="1">
      <c r="B137" s="184"/>
      <c r="C137" s="185"/>
      <c r="D137" s="186" t="s">
        <v>128</v>
      </c>
      <c r="E137" s="187" t="s">
        <v>1</v>
      </c>
      <c r="F137" s="188" t="s">
        <v>556</v>
      </c>
      <c r="G137" s="185"/>
      <c r="H137" s="187" t="s">
        <v>1</v>
      </c>
      <c r="I137" s="189"/>
      <c r="J137" s="185"/>
      <c r="K137" s="185"/>
      <c r="L137" s="190"/>
      <c r="M137" s="191"/>
      <c r="N137" s="192"/>
      <c r="O137" s="192"/>
      <c r="P137" s="192"/>
      <c r="Q137" s="192"/>
      <c r="R137" s="192"/>
      <c r="S137" s="192"/>
      <c r="T137" s="193"/>
      <c r="AT137" s="194" t="s">
        <v>128</v>
      </c>
      <c r="AU137" s="194" t="s">
        <v>79</v>
      </c>
      <c r="AV137" s="11" t="s">
        <v>77</v>
      </c>
      <c r="AW137" s="11" t="s">
        <v>32</v>
      </c>
      <c r="AX137" s="11" t="s">
        <v>69</v>
      </c>
      <c r="AY137" s="194" t="s">
        <v>120</v>
      </c>
    </row>
    <row r="138" spans="2:65" s="12" customFormat="1">
      <c r="B138" s="195"/>
      <c r="C138" s="196"/>
      <c r="D138" s="186" t="s">
        <v>128</v>
      </c>
      <c r="E138" s="197" t="s">
        <v>1</v>
      </c>
      <c r="F138" s="198" t="s">
        <v>523</v>
      </c>
      <c r="G138" s="196"/>
      <c r="H138" s="199">
        <v>200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128</v>
      </c>
      <c r="AU138" s="205" t="s">
        <v>79</v>
      </c>
      <c r="AV138" s="12" t="s">
        <v>79</v>
      </c>
      <c r="AW138" s="12" t="s">
        <v>32</v>
      </c>
      <c r="AX138" s="12" t="s">
        <v>69</v>
      </c>
      <c r="AY138" s="205" t="s">
        <v>120</v>
      </c>
    </row>
    <row r="139" spans="2:65" s="11" customFormat="1">
      <c r="B139" s="184"/>
      <c r="C139" s="185"/>
      <c r="D139" s="186" t="s">
        <v>128</v>
      </c>
      <c r="E139" s="187" t="s">
        <v>1</v>
      </c>
      <c r="F139" s="188" t="s">
        <v>557</v>
      </c>
      <c r="G139" s="185"/>
      <c r="H139" s="187" t="s">
        <v>1</v>
      </c>
      <c r="I139" s="189"/>
      <c r="J139" s="185"/>
      <c r="K139" s="185"/>
      <c r="L139" s="190"/>
      <c r="M139" s="191"/>
      <c r="N139" s="192"/>
      <c r="O139" s="192"/>
      <c r="P139" s="192"/>
      <c r="Q139" s="192"/>
      <c r="R139" s="192"/>
      <c r="S139" s="192"/>
      <c r="T139" s="193"/>
      <c r="AT139" s="194" t="s">
        <v>128</v>
      </c>
      <c r="AU139" s="194" t="s">
        <v>79</v>
      </c>
      <c r="AV139" s="11" t="s">
        <v>77</v>
      </c>
      <c r="AW139" s="11" t="s">
        <v>32</v>
      </c>
      <c r="AX139" s="11" t="s">
        <v>69</v>
      </c>
      <c r="AY139" s="194" t="s">
        <v>120</v>
      </c>
    </row>
    <row r="140" spans="2:65" s="12" customFormat="1">
      <c r="B140" s="195"/>
      <c r="C140" s="196"/>
      <c r="D140" s="186" t="s">
        <v>128</v>
      </c>
      <c r="E140" s="197" t="s">
        <v>1</v>
      </c>
      <c r="F140" s="198" t="s">
        <v>558</v>
      </c>
      <c r="G140" s="196"/>
      <c r="H140" s="199">
        <v>12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128</v>
      </c>
      <c r="AU140" s="205" t="s">
        <v>79</v>
      </c>
      <c r="AV140" s="12" t="s">
        <v>79</v>
      </c>
      <c r="AW140" s="12" t="s">
        <v>32</v>
      </c>
      <c r="AX140" s="12" t="s">
        <v>69</v>
      </c>
      <c r="AY140" s="205" t="s">
        <v>120</v>
      </c>
    </row>
    <row r="141" spans="2:65" s="11" customFormat="1">
      <c r="B141" s="184"/>
      <c r="C141" s="185"/>
      <c r="D141" s="186" t="s">
        <v>128</v>
      </c>
      <c r="E141" s="187" t="s">
        <v>1</v>
      </c>
      <c r="F141" s="188" t="s">
        <v>559</v>
      </c>
      <c r="G141" s="185"/>
      <c r="H141" s="187" t="s">
        <v>1</v>
      </c>
      <c r="I141" s="189"/>
      <c r="J141" s="185"/>
      <c r="K141" s="185"/>
      <c r="L141" s="190"/>
      <c r="M141" s="191"/>
      <c r="N141" s="192"/>
      <c r="O141" s="192"/>
      <c r="P141" s="192"/>
      <c r="Q141" s="192"/>
      <c r="R141" s="192"/>
      <c r="S141" s="192"/>
      <c r="T141" s="193"/>
      <c r="AT141" s="194" t="s">
        <v>128</v>
      </c>
      <c r="AU141" s="194" t="s">
        <v>79</v>
      </c>
      <c r="AV141" s="11" t="s">
        <v>77</v>
      </c>
      <c r="AW141" s="11" t="s">
        <v>32</v>
      </c>
      <c r="AX141" s="11" t="s">
        <v>69</v>
      </c>
      <c r="AY141" s="194" t="s">
        <v>120</v>
      </c>
    </row>
    <row r="142" spans="2:65" s="12" customFormat="1">
      <c r="B142" s="195"/>
      <c r="C142" s="196"/>
      <c r="D142" s="186" t="s">
        <v>128</v>
      </c>
      <c r="E142" s="197" t="s">
        <v>1</v>
      </c>
      <c r="F142" s="198" t="s">
        <v>549</v>
      </c>
      <c r="G142" s="196"/>
      <c r="H142" s="199">
        <v>150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128</v>
      </c>
      <c r="AU142" s="205" t="s">
        <v>79</v>
      </c>
      <c r="AV142" s="12" t="s">
        <v>79</v>
      </c>
      <c r="AW142" s="12" t="s">
        <v>32</v>
      </c>
      <c r="AX142" s="12" t="s">
        <v>69</v>
      </c>
      <c r="AY142" s="205" t="s">
        <v>120</v>
      </c>
    </row>
    <row r="143" spans="2:65" s="13" customFormat="1">
      <c r="B143" s="206"/>
      <c r="C143" s="207"/>
      <c r="D143" s="186" t="s">
        <v>128</v>
      </c>
      <c r="E143" s="208" t="s">
        <v>1</v>
      </c>
      <c r="F143" s="209" t="s">
        <v>147</v>
      </c>
      <c r="G143" s="207"/>
      <c r="H143" s="210">
        <v>362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128</v>
      </c>
      <c r="AU143" s="216" t="s">
        <v>79</v>
      </c>
      <c r="AV143" s="13" t="s">
        <v>126</v>
      </c>
      <c r="AW143" s="13" t="s">
        <v>32</v>
      </c>
      <c r="AX143" s="13" t="s">
        <v>77</v>
      </c>
      <c r="AY143" s="216" t="s">
        <v>120</v>
      </c>
    </row>
    <row r="144" spans="2:65" s="1" customFormat="1" ht="16.5" customHeight="1">
      <c r="B144" s="33"/>
      <c r="C144" s="173" t="s">
        <v>204</v>
      </c>
      <c r="D144" s="173" t="s">
        <v>122</v>
      </c>
      <c r="E144" s="174" t="s">
        <v>560</v>
      </c>
      <c r="F144" s="175" t="s">
        <v>561</v>
      </c>
      <c r="G144" s="176" t="s">
        <v>201</v>
      </c>
      <c r="H144" s="177">
        <v>362</v>
      </c>
      <c r="I144" s="178"/>
      <c r="J144" s="177">
        <f>ROUND(I144*H144,2)</f>
        <v>0</v>
      </c>
      <c r="K144" s="175" t="s">
        <v>553</v>
      </c>
      <c r="L144" s="37"/>
      <c r="M144" s="179" t="s">
        <v>1</v>
      </c>
      <c r="N144" s="180" t="s">
        <v>40</v>
      </c>
      <c r="O144" s="59"/>
      <c r="P144" s="181">
        <f>O144*H144</f>
        <v>0</v>
      </c>
      <c r="Q144" s="181">
        <v>0</v>
      </c>
      <c r="R144" s="181">
        <f>Q144*H144</f>
        <v>0</v>
      </c>
      <c r="S144" s="181">
        <v>0.35499999999999998</v>
      </c>
      <c r="T144" s="182">
        <f>S144*H144</f>
        <v>128.51</v>
      </c>
      <c r="AR144" s="16" t="s">
        <v>126</v>
      </c>
      <c r="AT144" s="16" t="s">
        <v>122</v>
      </c>
      <c r="AU144" s="16" t="s">
        <v>79</v>
      </c>
      <c r="AY144" s="16" t="s">
        <v>120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77</v>
      </c>
      <c r="BK144" s="183">
        <f>ROUND(I144*H144,2)</f>
        <v>0</v>
      </c>
      <c r="BL144" s="16" t="s">
        <v>126</v>
      </c>
      <c r="BM144" s="16" t="s">
        <v>562</v>
      </c>
    </row>
    <row r="145" spans="2:65" s="11" customFormat="1">
      <c r="B145" s="184"/>
      <c r="C145" s="185"/>
      <c r="D145" s="186" t="s">
        <v>128</v>
      </c>
      <c r="E145" s="187" t="s">
        <v>1</v>
      </c>
      <c r="F145" s="188" t="s">
        <v>563</v>
      </c>
      <c r="G145" s="185"/>
      <c r="H145" s="187" t="s">
        <v>1</v>
      </c>
      <c r="I145" s="189"/>
      <c r="J145" s="185"/>
      <c r="K145" s="185"/>
      <c r="L145" s="190"/>
      <c r="M145" s="191"/>
      <c r="N145" s="192"/>
      <c r="O145" s="192"/>
      <c r="P145" s="192"/>
      <c r="Q145" s="192"/>
      <c r="R145" s="192"/>
      <c r="S145" s="192"/>
      <c r="T145" s="193"/>
      <c r="AT145" s="194" t="s">
        <v>128</v>
      </c>
      <c r="AU145" s="194" t="s">
        <v>79</v>
      </c>
      <c r="AV145" s="11" t="s">
        <v>77</v>
      </c>
      <c r="AW145" s="11" t="s">
        <v>32</v>
      </c>
      <c r="AX145" s="11" t="s">
        <v>69</v>
      </c>
      <c r="AY145" s="194" t="s">
        <v>120</v>
      </c>
    </row>
    <row r="146" spans="2:65" s="12" customFormat="1">
      <c r="B146" s="195"/>
      <c r="C146" s="196"/>
      <c r="D146" s="186" t="s">
        <v>128</v>
      </c>
      <c r="E146" s="197" t="s">
        <v>1</v>
      </c>
      <c r="F146" s="198" t="s">
        <v>564</v>
      </c>
      <c r="G146" s="196"/>
      <c r="H146" s="199">
        <v>362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128</v>
      </c>
      <c r="AU146" s="205" t="s">
        <v>79</v>
      </c>
      <c r="AV146" s="12" t="s">
        <v>79</v>
      </c>
      <c r="AW146" s="12" t="s">
        <v>32</v>
      </c>
      <c r="AX146" s="12" t="s">
        <v>77</v>
      </c>
      <c r="AY146" s="205" t="s">
        <v>120</v>
      </c>
    </row>
    <row r="147" spans="2:65" s="1" customFormat="1" ht="16.5" customHeight="1">
      <c r="B147" s="33"/>
      <c r="C147" s="173" t="s">
        <v>208</v>
      </c>
      <c r="D147" s="173" t="s">
        <v>122</v>
      </c>
      <c r="E147" s="174" t="s">
        <v>565</v>
      </c>
      <c r="F147" s="175" t="s">
        <v>566</v>
      </c>
      <c r="G147" s="176" t="s">
        <v>133</v>
      </c>
      <c r="H147" s="177">
        <v>36.200000000000003</v>
      </c>
      <c r="I147" s="178"/>
      <c r="J147" s="177">
        <f>ROUND(I147*H147,2)</f>
        <v>0</v>
      </c>
      <c r="K147" s="175" t="s">
        <v>553</v>
      </c>
      <c r="L147" s="37"/>
      <c r="M147" s="179" t="s">
        <v>1</v>
      </c>
      <c r="N147" s="180" t="s">
        <v>40</v>
      </c>
      <c r="O147" s="59"/>
      <c r="P147" s="181">
        <f>O147*H147</f>
        <v>0</v>
      </c>
      <c r="Q147" s="181">
        <v>1.9312499999999999</v>
      </c>
      <c r="R147" s="181">
        <f>Q147*H147</f>
        <v>69.911249999999995</v>
      </c>
      <c r="S147" s="181">
        <v>0</v>
      </c>
      <c r="T147" s="182">
        <f>S147*H147</f>
        <v>0</v>
      </c>
      <c r="AR147" s="16" t="s">
        <v>126</v>
      </c>
      <c r="AT147" s="16" t="s">
        <v>122</v>
      </c>
      <c r="AU147" s="16" t="s">
        <v>79</v>
      </c>
      <c r="AY147" s="16" t="s">
        <v>120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77</v>
      </c>
      <c r="BK147" s="183">
        <f>ROUND(I147*H147,2)</f>
        <v>0</v>
      </c>
      <c r="BL147" s="16" t="s">
        <v>126</v>
      </c>
      <c r="BM147" s="16" t="s">
        <v>567</v>
      </c>
    </row>
    <row r="148" spans="2:65" s="11" customFormat="1">
      <c r="B148" s="184"/>
      <c r="C148" s="185"/>
      <c r="D148" s="186" t="s">
        <v>128</v>
      </c>
      <c r="E148" s="187" t="s">
        <v>1</v>
      </c>
      <c r="F148" s="188" t="s">
        <v>568</v>
      </c>
      <c r="G148" s="185"/>
      <c r="H148" s="187" t="s">
        <v>1</v>
      </c>
      <c r="I148" s="189"/>
      <c r="J148" s="185"/>
      <c r="K148" s="185"/>
      <c r="L148" s="190"/>
      <c r="M148" s="191"/>
      <c r="N148" s="192"/>
      <c r="O148" s="192"/>
      <c r="P148" s="192"/>
      <c r="Q148" s="192"/>
      <c r="R148" s="192"/>
      <c r="S148" s="192"/>
      <c r="T148" s="193"/>
      <c r="AT148" s="194" t="s">
        <v>128</v>
      </c>
      <c r="AU148" s="194" t="s">
        <v>79</v>
      </c>
      <c r="AV148" s="11" t="s">
        <v>77</v>
      </c>
      <c r="AW148" s="11" t="s">
        <v>32</v>
      </c>
      <c r="AX148" s="11" t="s">
        <v>69</v>
      </c>
      <c r="AY148" s="194" t="s">
        <v>120</v>
      </c>
    </row>
    <row r="149" spans="2:65" s="12" customFormat="1">
      <c r="B149" s="195"/>
      <c r="C149" s="196"/>
      <c r="D149" s="186" t="s">
        <v>128</v>
      </c>
      <c r="E149" s="197" t="s">
        <v>1</v>
      </c>
      <c r="F149" s="198" t="s">
        <v>569</v>
      </c>
      <c r="G149" s="196"/>
      <c r="H149" s="199">
        <v>36.200000000000003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128</v>
      </c>
      <c r="AU149" s="205" t="s">
        <v>79</v>
      </c>
      <c r="AV149" s="12" t="s">
        <v>79</v>
      </c>
      <c r="AW149" s="12" t="s">
        <v>32</v>
      </c>
      <c r="AX149" s="12" t="s">
        <v>77</v>
      </c>
      <c r="AY149" s="205" t="s">
        <v>120</v>
      </c>
    </row>
    <row r="150" spans="2:65" s="10" customFormat="1" ht="22.9" customHeight="1">
      <c r="B150" s="157"/>
      <c r="C150" s="158"/>
      <c r="D150" s="159" t="s">
        <v>68</v>
      </c>
      <c r="E150" s="171" t="s">
        <v>137</v>
      </c>
      <c r="F150" s="171" t="s">
        <v>250</v>
      </c>
      <c r="G150" s="158"/>
      <c r="H150" s="158"/>
      <c r="I150" s="161"/>
      <c r="J150" s="172">
        <f>BK150</f>
        <v>0</v>
      </c>
      <c r="K150" s="158"/>
      <c r="L150" s="163"/>
      <c r="M150" s="164"/>
      <c r="N150" s="165"/>
      <c r="O150" s="165"/>
      <c r="P150" s="166">
        <f>SUM(P151:P153)</f>
        <v>0</v>
      </c>
      <c r="Q150" s="165"/>
      <c r="R150" s="166">
        <f>SUM(R151:R153)</f>
        <v>0</v>
      </c>
      <c r="S150" s="165"/>
      <c r="T150" s="167">
        <f>SUM(T151:T153)</f>
        <v>0</v>
      </c>
      <c r="AR150" s="168" t="s">
        <v>77</v>
      </c>
      <c r="AT150" s="169" t="s">
        <v>68</v>
      </c>
      <c r="AU150" s="169" t="s">
        <v>77</v>
      </c>
      <c r="AY150" s="168" t="s">
        <v>120</v>
      </c>
      <c r="BK150" s="170">
        <f>SUM(BK151:BK153)</f>
        <v>0</v>
      </c>
    </row>
    <row r="151" spans="2:65" s="1" customFormat="1" ht="16.5" customHeight="1">
      <c r="B151" s="33"/>
      <c r="C151" s="173" t="s">
        <v>8</v>
      </c>
      <c r="D151" s="173" t="s">
        <v>122</v>
      </c>
      <c r="E151" s="174" t="s">
        <v>570</v>
      </c>
      <c r="F151" s="175" t="s">
        <v>571</v>
      </c>
      <c r="G151" s="176" t="s">
        <v>265</v>
      </c>
      <c r="H151" s="177">
        <v>9</v>
      </c>
      <c r="I151" s="178"/>
      <c r="J151" s="177">
        <f>ROUND(I151*H151,2)</f>
        <v>0</v>
      </c>
      <c r="K151" s="175" t="s">
        <v>1</v>
      </c>
      <c r="L151" s="37"/>
      <c r="M151" s="179" t="s">
        <v>1</v>
      </c>
      <c r="N151" s="180" t="s">
        <v>40</v>
      </c>
      <c r="O151" s="59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16" t="s">
        <v>126</v>
      </c>
      <c r="AT151" s="16" t="s">
        <v>122</v>
      </c>
      <c r="AU151" s="16" t="s">
        <v>79</v>
      </c>
      <c r="AY151" s="16" t="s">
        <v>120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77</v>
      </c>
      <c r="BK151" s="183">
        <f>ROUND(I151*H151,2)</f>
        <v>0</v>
      </c>
      <c r="BL151" s="16" t="s">
        <v>126</v>
      </c>
      <c r="BM151" s="16" t="s">
        <v>572</v>
      </c>
    </row>
    <row r="152" spans="2:65" s="11" customFormat="1">
      <c r="B152" s="184"/>
      <c r="C152" s="185"/>
      <c r="D152" s="186" t="s">
        <v>128</v>
      </c>
      <c r="E152" s="187" t="s">
        <v>1</v>
      </c>
      <c r="F152" s="188" t="s">
        <v>559</v>
      </c>
      <c r="G152" s="185"/>
      <c r="H152" s="187" t="s">
        <v>1</v>
      </c>
      <c r="I152" s="189"/>
      <c r="J152" s="185"/>
      <c r="K152" s="185"/>
      <c r="L152" s="190"/>
      <c r="M152" s="191"/>
      <c r="N152" s="192"/>
      <c r="O152" s="192"/>
      <c r="P152" s="192"/>
      <c r="Q152" s="192"/>
      <c r="R152" s="192"/>
      <c r="S152" s="192"/>
      <c r="T152" s="193"/>
      <c r="AT152" s="194" t="s">
        <v>128</v>
      </c>
      <c r="AU152" s="194" t="s">
        <v>79</v>
      </c>
      <c r="AV152" s="11" t="s">
        <v>77</v>
      </c>
      <c r="AW152" s="11" t="s">
        <v>32</v>
      </c>
      <c r="AX152" s="11" t="s">
        <v>69</v>
      </c>
      <c r="AY152" s="194" t="s">
        <v>120</v>
      </c>
    </row>
    <row r="153" spans="2:65" s="12" customFormat="1">
      <c r="B153" s="195"/>
      <c r="C153" s="196"/>
      <c r="D153" s="186" t="s">
        <v>128</v>
      </c>
      <c r="E153" s="197" t="s">
        <v>1</v>
      </c>
      <c r="F153" s="198" t="s">
        <v>573</v>
      </c>
      <c r="G153" s="196"/>
      <c r="H153" s="199">
        <v>9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128</v>
      </c>
      <c r="AU153" s="205" t="s">
        <v>79</v>
      </c>
      <c r="AV153" s="12" t="s">
        <v>79</v>
      </c>
      <c r="AW153" s="12" t="s">
        <v>32</v>
      </c>
      <c r="AX153" s="12" t="s">
        <v>77</v>
      </c>
      <c r="AY153" s="205" t="s">
        <v>120</v>
      </c>
    </row>
    <row r="154" spans="2:65" s="10" customFormat="1" ht="22.9" customHeight="1">
      <c r="B154" s="157"/>
      <c r="C154" s="158"/>
      <c r="D154" s="159" t="s">
        <v>68</v>
      </c>
      <c r="E154" s="171" t="s">
        <v>160</v>
      </c>
      <c r="F154" s="171" t="s">
        <v>574</v>
      </c>
      <c r="G154" s="158"/>
      <c r="H154" s="158"/>
      <c r="I154" s="161"/>
      <c r="J154" s="172">
        <f>BK154</f>
        <v>0</v>
      </c>
      <c r="K154" s="158"/>
      <c r="L154" s="163"/>
      <c r="M154" s="164"/>
      <c r="N154" s="165"/>
      <c r="O154" s="165"/>
      <c r="P154" s="166">
        <f>SUM(P155:P160)</f>
        <v>0</v>
      </c>
      <c r="Q154" s="165"/>
      <c r="R154" s="166">
        <f>SUM(R155:R160)</f>
        <v>1.2637500000000002</v>
      </c>
      <c r="S154" s="165"/>
      <c r="T154" s="167">
        <f>SUM(T155:T160)</f>
        <v>0</v>
      </c>
      <c r="AR154" s="168" t="s">
        <v>77</v>
      </c>
      <c r="AT154" s="169" t="s">
        <v>68</v>
      </c>
      <c r="AU154" s="169" t="s">
        <v>77</v>
      </c>
      <c r="AY154" s="168" t="s">
        <v>120</v>
      </c>
      <c r="BK154" s="170">
        <f>SUM(BK155:BK160)</f>
        <v>0</v>
      </c>
    </row>
    <row r="155" spans="2:65" s="1" customFormat="1" ht="16.5" customHeight="1">
      <c r="B155" s="33"/>
      <c r="C155" s="173" t="s">
        <v>220</v>
      </c>
      <c r="D155" s="173" t="s">
        <v>122</v>
      </c>
      <c r="E155" s="174" t="s">
        <v>575</v>
      </c>
      <c r="F155" s="175" t="s">
        <v>576</v>
      </c>
      <c r="G155" s="176" t="s">
        <v>201</v>
      </c>
      <c r="H155" s="177">
        <v>15</v>
      </c>
      <c r="I155" s="178"/>
      <c r="J155" s="177">
        <f>ROUND(I155*H155,2)</f>
        <v>0</v>
      </c>
      <c r="K155" s="175" t="s">
        <v>134</v>
      </c>
      <c r="L155" s="37"/>
      <c r="M155" s="179" t="s">
        <v>1</v>
      </c>
      <c r="N155" s="180" t="s">
        <v>40</v>
      </c>
      <c r="O155" s="59"/>
      <c r="P155" s="181">
        <f>O155*H155</f>
        <v>0</v>
      </c>
      <c r="Q155" s="181">
        <v>8.4250000000000005E-2</v>
      </c>
      <c r="R155" s="181">
        <f>Q155*H155</f>
        <v>1.2637500000000002</v>
      </c>
      <c r="S155" s="181">
        <v>0</v>
      </c>
      <c r="T155" s="182">
        <f>S155*H155</f>
        <v>0</v>
      </c>
      <c r="AR155" s="16" t="s">
        <v>126</v>
      </c>
      <c r="AT155" s="16" t="s">
        <v>122</v>
      </c>
      <c r="AU155" s="16" t="s">
        <v>79</v>
      </c>
      <c r="AY155" s="16" t="s">
        <v>120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77</v>
      </c>
      <c r="BK155" s="183">
        <f>ROUND(I155*H155,2)</f>
        <v>0</v>
      </c>
      <c r="BL155" s="16" t="s">
        <v>126</v>
      </c>
      <c r="BM155" s="16" t="s">
        <v>577</v>
      </c>
    </row>
    <row r="156" spans="2:65" s="11" customFormat="1">
      <c r="B156" s="184"/>
      <c r="C156" s="185"/>
      <c r="D156" s="186" t="s">
        <v>128</v>
      </c>
      <c r="E156" s="187" t="s">
        <v>1</v>
      </c>
      <c r="F156" s="188" t="s">
        <v>578</v>
      </c>
      <c r="G156" s="185"/>
      <c r="H156" s="187" t="s">
        <v>1</v>
      </c>
      <c r="I156" s="189"/>
      <c r="J156" s="185"/>
      <c r="K156" s="185"/>
      <c r="L156" s="190"/>
      <c r="M156" s="191"/>
      <c r="N156" s="192"/>
      <c r="O156" s="192"/>
      <c r="P156" s="192"/>
      <c r="Q156" s="192"/>
      <c r="R156" s="192"/>
      <c r="S156" s="192"/>
      <c r="T156" s="193"/>
      <c r="AT156" s="194" t="s">
        <v>128</v>
      </c>
      <c r="AU156" s="194" t="s">
        <v>79</v>
      </c>
      <c r="AV156" s="11" t="s">
        <v>77</v>
      </c>
      <c r="AW156" s="11" t="s">
        <v>32</v>
      </c>
      <c r="AX156" s="11" t="s">
        <v>69</v>
      </c>
      <c r="AY156" s="194" t="s">
        <v>120</v>
      </c>
    </row>
    <row r="157" spans="2:65" s="12" customFormat="1">
      <c r="B157" s="195"/>
      <c r="C157" s="196"/>
      <c r="D157" s="186" t="s">
        <v>128</v>
      </c>
      <c r="E157" s="197" t="s">
        <v>1</v>
      </c>
      <c r="F157" s="198" t="s">
        <v>539</v>
      </c>
      <c r="G157" s="196"/>
      <c r="H157" s="199">
        <v>15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128</v>
      </c>
      <c r="AU157" s="205" t="s">
        <v>79</v>
      </c>
      <c r="AV157" s="12" t="s">
        <v>79</v>
      </c>
      <c r="AW157" s="12" t="s">
        <v>32</v>
      </c>
      <c r="AX157" s="12" t="s">
        <v>77</v>
      </c>
      <c r="AY157" s="205" t="s">
        <v>120</v>
      </c>
    </row>
    <row r="158" spans="2:65" s="1" customFormat="1" ht="16.5" customHeight="1">
      <c r="B158" s="33"/>
      <c r="C158" s="173" t="s">
        <v>227</v>
      </c>
      <c r="D158" s="173" t="s">
        <v>122</v>
      </c>
      <c r="E158" s="174" t="s">
        <v>579</v>
      </c>
      <c r="F158" s="175" t="s">
        <v>580</v>
      </c>
      <c r="G158" s="176" t="s">
        <v>201</v>
      </c>
      <c r="H158" s="177">
        <v>15</v>
      </c>
      <c r="I158" s="178"/>
      <c r="J158" s="177">
        <f>ROUND(I158*H158,2)</f>
        <v>0</v>
      </c>
      <c r="K158" s="175" t="s">
        <v>134</v>
      </c>
      <c r="L158" s="37"/>
      <c r="M158" s="179" t="s">
        <v>1</v>
      </c>
      <c r="N158" s="180" t="s">
        <v>40</v>
      </c>
      <c r="O158" s="59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16" t="s">
        <v>126</v>
      </c>
      <c r="AT158" s="16" t="s">
        <v>122</v>
      </c>
      <c r="AU158" s="16" t="s">
        <v>79</v>
      </c>
      <c r="AY158" s="16" t="s">
        <v>120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77</v>
      </c>
      <c r="BK158" s="183">
        <f>ROUND(I158*H158,2)</f>
        <v>0</v>
      </c>
      <c r="BL158" s="16" t="s">
        <v>126</v>
      </c>
      <c r="BM158" s="16" t="s">
        <v>581</v>
      </c>
    </row>
    <row r="159" spans="2:65" s="11" customFormat="1">
      <c r="B159" s="184"/>
      <c r="C159" s="185"/>
      <c r="D159" s="186" t="s">
        <v>128</v>
      </c>
      <c r="E159" s="187" t="s">
        <v>1</v>
      </c>
      <c r="F159" s="188" t="s">
        <v>526</v>
      </c>
      <c r="G159" s="185"/>
      <c r="H159" s="187" t="s">
        <v>1</v>
      </c>
      <c r="I159" s="189"/>
      <c r="J159" s="185"/>
      <c r="K159" s="185"/>
      <c r="L159" s="190"/>
      <c r="M159" s="191"/>
      <c r="N159" s="192"/>
      <c r="O159" s="192"/>
      <c r="P159" s="192"/>
      <c r="Q159" s="192"/>
      <c r="R159" s="192"/>
      <c r="S159" s="192"/>
      <c r="T159" s="193"/>
      <c r="AT159" s="194" t="s">
        <v>128</v>
      </c>
      <c r="AU159" s="194" t="s">
        <v>79</v>
      </c>
      <c r="AV159" s="11" t="s">
        <v>77</v>
      </c>
      <c r="AW159" s="11" t="s">
        <v>32</v>
      </c>
      <c r="AX159" s="11" t="s">
        <v>69</v>
      </c>
      <c r="AY159" s="194" t="s">
        <v>120</v>
      </c>
    </row>
    <row r="160" spans="2:65" s="12" customFormat="1">
      <c r="B160" s="195"/>
      <c r="C160" s="196"/>
      <c r="D160" s="186" t="s">
        <v>128</v>
      </c>
      <c r="E160" s="197" t="s">
        <v>1</v>
      </c>
      <c r="F160" s="198" t="s">
        <v>539</v>
      </c>
      <c r="G160" s="196"/>
      <c r="H160" s="199">
        <v>15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128</v>
      </c>
      <c r="AU160" s="205" t="s">
        <v>79</v>
      </c>
      <c r="AV160" s="12" t="s">
        <v>79</v>
      </c>
      <c r="AW160" s="12" t="s">
        <v>32</v>
      </c>
      <c r="AX160" s="12" t="s">
        <v>77</v>
      </c>
      <c r="AY160" s="205" t="s">
        <v>120</v>
      </c>
    </row>
    <row r="161" spans="2:65" s="10" customFormat="1" ht="22.9" customHeight="1">
      <c r="B161" s="157"/>
      <c r="C161" s="158"/>
      <c r="D161" s="159" t="s">
        <v>68</v>
      </c>
      <c r="E161" s="171" t="s">
        <v>180</v>
      </c>
      <c r="F161" s="171" t="s">
        <v>371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SUM(P162:P173)</f>
        <v>0</v>
      </c>
      <c r="Q161" s="165"/>
      <c r="R161" s="166">
        <f>SUM(R162:R173)</f>
        <v>2.7155360000000002</v>
      </c>
      <c r="S161" s="165"/>
      <c r="T161" s="167">
        <f>SUM(T162:T173)</f>
        <v>0</v>
      </c>
      <c r="AR161" s="168" t="s">
        <v>77</v>
      </c>
      <c r="AT161" s="169" t="s">
        <v>68</v>
      </c>
      <c r="AU161" s="169" t="s">
        <v>77</v>
      </c>
      <c r="AY161" s="168" t="s">
        <v>120</v>
      </c>
      <c r="BK161" s="170">
        <f>SUM(BK162:BK173)</f>
        <v>0</v>
      </c>
    </row>
    <row r="162" spans="2:65" s="1" customFormat="1" ht="16.5" customHeight="1">
      <c r="B162" s="33"/>
      <c r="C162" s="173" t="s">
        <v>233</v>
      </c>
      <c r="D162" s="173" t="s">
        <v>122</v>
      </c>
      <c r="E162" s="174" t="s">
        <v>582</v>
      </c>
      <c r="F162" s="175" t="s">
        <v>583</v>
      </c>
      <c r="G162" s="176" t="s">
        <v>265</v>
      </c>
      <c r="H162" s="177">
        <v>14</v>
      </c>
      <c r="I162" s="178"/>
      <c r="J162" s="177">
        <f>ROUND(I162*H162,2)</f>
        <v>0</v>
      </c>
      <c r="K162" s="175" t="s">
        <v>134</v>
      </c>
      <c r="L162" s="37"/>
      <c r="M162" s="179" t="s">
        <v>1</v>
      </c>
      <c r="N162" s="180" t="s">
        <v>40</v>
      </c>
      <c r="O162" s="59"/>
      <c r="P162" s="181">
        <f>O162*H162</f>
        <v>0</v>
      </c>
      <c r="Q162" s="181">
        <v>0.1295</v>
      </c>
      <c r="R162" s="181">
        <f>Q162*H162</f>
        <v>1.8130000000000002</v>
      </c>
      <c r="S162" s="181">
        <v>0</v>
      </c>
      <c r="T162" s="182">
        <f>S162*H162</f>
        <v>0</v>
      </c>
      <c r="AR162" s="16" t="s">
        <v>126</v>
      </c>
      <c r="AT162" s="16" t="s">
        <v>122</v>
      </c>
      <c r="AU162" s="16" t="s">
        <v>79</v>
      </c>
      <c r="AY162" s="16" t="s">
        <v>120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77</v>
      </c>
      <c r="BK162" s="183">
        <f>ROUND(I162*H162,2)</f>
        <v>0</v>
      </c>
      <c r="BL162" s="16" t="s">
        <v>126</v>
      </c>
      <c r="BM162" s="16" t="s">
        <v>584</v>
      </c>
    </row>
    <row r="163" spans="2:65" s="11" customFormat="1">
      <c r="B163" s="184"/>
      <c r="C163" s="185"/>
      <c r="D163" s="186" t="s">
        <v>128</v>
      </c>
      <c r="E163" s="187" t="s">
        <v>1</v>
      </c>
      <c r="F163" s="188" t="s">
        <v>526</v>
      </c>
      <c r="G163" s="185"/>
      <c r="H163" s="187" t="s">
        <v>1</v>
      </c>
      <c r="I163" s="189"/>
      <c r="J163" s="185"/>
      <c r="K163" s="185"/>
      <c r="L163" s="190"/>
      <c r="M163" s="191"/>
      <c r="N163" s="192"/>
      <c r="O163" s="192"/>
      <c r="P163" s="192"/>
      <c r="Q163" s="192"/>
      <c r="R163" s="192"/>
      <c r="S163" s="192"/>
      <c r="T163" s="193"/>
      <c r="AT163" s="194" t="s">
        <v>128</v>
      </c>
      <c r="AU163" s="194" t="s">
        <v>79</v>
      </c>
      <c r="AV163" s="11" t="s">
        <v>77</v>
      </c>
      <c r="AW163" s="11" t="s">
        <v>32</v>
      </c>
      <c r="AX163" s="11" t="s">
        <v>69</v>
      </c>
      <c r="AY163" s="194" t="s">
        <v>120</v>
      </c>
    </row>
    <row r="164" spans="2:65" s="12" customFormat="1">
      <c r="B164" s="195"/>
      <c r="C164" s="196"/>
      <c r="D164" s="186" t="s">
        <v>128</v>
      </c>
      <c r="E164" s="197" t="s">
        <v>1</v>
      </c>
      <c r="F164" s="198" t="s">
        <v>544</v>
      </c>
      <c r="G164" s="196"/>
      <c r="H164" s="199">
        <v>14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128</v>
      </c>
      <c r="AU164" s="205" t="s">
        <v>79</v>
      </c>
      <c r="AV164" s="12" t="s">
        <v>79</v>
      </c>
      <c r="AW164" s="12" t="s">
        <v>32</v>
      </c>
      <c r="AX164" s="12" t="s">
        <v>77</v>
      </c>
      <c r="AY164" s="205" t="s">
        <v>120</v>
      </c>
    </row>
    <row r="165" spans="2:65" s="1" customFormat="1" ht="16.5" customHeight="1">
      <c r="B165" s="33"/>
      <c r="C165" s="173" t="s">
        <v>240</v>
      </c>
      <c r="D165" s="173" t="s">
        <v>122</v>
      </c>
      <c r="E165" s="174" t="s">
        <v>585</v>
      </c>
      <c r="F165" s="175" t="s">
        <v>586</v>
      </c>
      <c r="G165" s="176" t="s">
        <v>133</v>
      </c>
      <c r="H165" s="177">
        <v>0.4</v>
      </c>
      <c r="I165" s="178"/>
      <c r="J165" s="177">
        <f>ROUND(I165*H165,2)</f>
        <v>0</v>
      </c>
      <c r="K165" s="175" t="s">
        <v>134</v>
      </c>
      <c r="L165" s="37"/>
      <c r="M165" s="179" t="s">
        <v>1</v>
      </c>
      <c r="N165" s="180" t="s">
        <v>40</v>
      </c>
      <c r="O165" s="59"/>
      <c r="P165" s="181">
        <f>O165*H165</f>
        <v>0</v>
      </c>
      <c r="Q165" s="181">
        <v>2.2563399999999998</v>
      </c>
      <c r="R165" s="181">
        <f>Q165*H165</f>
        <v>0.902536</v>
      </c>
      <c r="S165" s="181">
        <v>0</v>
      </c>
      <c r="T165" s="182">
        <f>S165*H165</f>
        <v>0</v>
      </c>
      <c r="AR165" s="16" t="s">
        <v>126</v>
      </c>
      <c r="AT165" s="16" t="s">
        <v>122</v>
      </c>
      <c r="AU165" s="16" t="s">
        <v>79</v>
      </c>
      <c r="AY165" s="16" t="s">
        <v>120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77</v>
      </c>
      <c r="BK165" s="183">
        <f>ROUND(I165*H165,2)</f>
        <v>0</v>
      </c>
      <c r="BL165" s="16" t="s">
        <v>126</v>
      </c>
      <c r="BM165" s="16" t="s">
        <v>587</v>
      </c>
    </row>
    <row r="166" spans="2:65" s="11" customFormat="1">
      <c r="B166" s="184"/>
      <c r="C166" s="185"/>
      <c r="D166" s="186" t="s">
        <v>128</v>
      </c>
      <c r="E166" s="187" t="s">
        <v>1</v>
      </c>
      <c r="F166" s="188" t="s">
        <v>526</v>
      </c>
      <c r="G166" s="185"/>
      <c r="H166" s="187" t="s">
        <v>1</v>
      </c>
      <c r="I166" s="189"/>
      <c r="J166" s="185"/>
      <c r="K166" s="185"/>
      <c r="L166" s="190"/>
      <c r="M166" s="191"/>
      <c r="N166" s="192"/>
      <c r="O166" s="192"/>
      <c r="P166" s="192"/>
      <c r="Q166" s="192"/>
      <c r="R166" s="192"/>
      <c r="S166" s="192"/>
      <c r="T166" s="193"/>
      <c r="AT166" s="194" t="s">
        <v>128</v>
      </c>
      <c r="AU166" s="194" t="s">
        <v>79</v>
      </c>
      <c r="AV166" s="11" t="s">
        <v>77</v>
      </c>
      <c r="AW166" s="11" t="s">
        <v>32</v>
      </c>
      <c r="AX166" s="11" t="s">
        <v>69</v>
      </c>
      <c r="AY166" s="194" t="s">
        <v>120</v>
      </c>
    </row>
    <row r="167" spans="2:65" s="12" customFormat="1">
      <c r="B167" s="195"/>
      <c r="C167" s="196"/>
      <c r="D167" s="186" t="s">
        <v>128</v>
      </c>
      <c r="E167" s="197" t="s">
        <v>1</v>
      </c>
      <c r="F167" s="198" t="s">
        <v>588</v>
      </c>
      <c r="G167" s="196"/>
      <c r="H167" s="199">
        <v>0.4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128</v>
      </c>
      <c r="AU167" s="205" t="s">
        <v>79</v>
      </c>
      <c r="AV167" s="12" t="s">
        <v>79</v>
      </c>
      <c r="AW167" s="12" t="s">
        <v>32</v>
      </c>
      <c r="AX167" s="12" t="s">
        <v>77</v>
      </c>
      <c r="AY167" s="205" t="s">
        <v>120</v>
      </c>
    </row>
    <row r="168" spans="2:65" s="1" customFormat="1" ht="16.5" customHeight="1">
      <c r="B168" s="33"/>
      <c r="C168" s="173" t="s">
        <v>246</v>
      </c>
      <c r="D168" s="173" t="s">
        <v>122</v>
      </c>
      <c r="E168" s="174" t="s">
        <v>589</v>
      </c>
      <c r="F168" s="175" t="s">
        <v>590</v>
      </c>
      <c r="G168" s="176" t="s">
        <v>265</v>
      </c>
      <c r="H168" s="177">
        <v>14</v>
      </c>
      <c r="I168" s="178"/>
      <c r="J168" s="177">
        <f>ROUND(I168*H168,2)</f>
        <v>0</v>
      </c>
      <c r="K168" s="175" t="s">
        <v>134</v>
      </c>
      <c r="L168" s="37"/>
      <c r="M168" s="179" t="s">
        <v>1</v>
      </c>
      <c r="N168" s="180" t="s">
        <v>40</v>
      </c>
      <c r="O168" s="59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AR168" s="16" t="s">
        <v>126</v>
      </c>
      <c r="AT168" s="16" t="s">
        <v>122</v>
      </c>
      <c r="AU168" s="16" t="s">
        <v>79</v>
      </c>
      <c r="AY168" s="16" t="s">
        <v>120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77</v>
      </c>
      <c r="BK168" s="183">
        <f>ROUND(I168*H168,2)</f>
        <v>0</v>
      </c>
      <c r="BL168" s="16" t="s">
        <v>126</v>
      </c>
      <c r="BM168" s="16" t="s">
        <v>591</v>
      </c>
    </row>
    <row r="169" spans="2:65" s="11" customFormat="1">
      <c r="B169" s="184"/>
      <c r="C169" s="185"/>
      <c r="D169" s="186" t="s">
        <v>128</v>
      </c>
      <c r="E169" s="187" t="s">
        <v>1</v>
      </c>
      <c r="F169" s="188" t="s">
        <v>526</v>
      </c>
      <c r="G169" s="185"/>
      <c r="H169" s="187" t="s">
        <v>1</v>
      </c>
      <c r="I169" s="189"/>
      <c r="J169" s="185"/>
      <c r="K169" s="185"/>
      <c r="L169" s="190"/>
      <c r="M169" s="191"/>
      <c r="N169" s="192"/>
      <c r="O169" s="192"/>
      <c r="P169" s="192"/>
      <c r="Q169" s="192"/>
      <c r="R169" s="192"/>
      <c r="S169" s="192"/>
      <c r="T169" s="193"/>
      <c r="AT169" s="194" t="s">
        <v>128</v>
      </c>
      <c r="AU169" s="194" t="s">
        <v>79</v>
      </c>
      <c r="AV169" s="11" t="s">
        <v>77</v>
      </c>
      <c r="AW169" s="11" t="s">
        <v>32</v>
      </c>
      <c r="AX169" s="11" t="s">
        <v>69</v>
      </c>
      <c r="AY169" s="194" t="s">
        <v>120</v>
      </c>
    </row>
    <row r="170" spans="2:65" s="12" customFormat="1">
      <c r="B170" s="195"/>
      <c r="C170" s="196"/>
      <c r="D170" s="186" t="s">
        <v>128</v>
      </c>
      <c r="E170" s="197" t="s">
        <v>1</v>
      </c>
      <c r="F170" s="198" t="s">
        <v>544</v>
      </c>
      <c r="G170" s="196"/>
      <c r="H170" s="199">
        <v>14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128</v>
      </c>
      <c r="AU170" s="205" t="s">
        <v>79</v>
      </c>
      <c r="AV170" s="12" t="s">
        <v>79</v>
      </c>
      <c r="AW170" s="12" t="s">
        <v>32</v>
      </c>
      <c r="AX170" s="12" t="s">
        <v>77</v>
      </c>
      <c r="AY170" s="205" t="s">
        <v>120</v>
      </c>
    </row>
    <row r="171" spans="2:65" s="1" customFormat="1" ht="16.5" customHeight="1">
      <c r="B171" s="33"/>
      <c r="C171" s="173" t="s">
        <v>7</v>
      </c>
      <c r="D171" s="173" t="s">
        <v>122</v>
      </c>
      <c r="E171" s="174" t="s">
        <v>592</v>
      </c>
      <c r="F171" s="175" t="s">
        <v>593</v>
      </c>
      <c r="G171" s="176" t="s">
        <v>201</v>
      </c>
      <c r="H171" s="177">
        <v>15</v>
      </c>
      <c r="I171" s="178"/>
      <c r="J171" s="177">
        <f>ROUND(I171*H171,2)</f>
        <v>0</v>
      </c>
      <c r="K171" s="175" t="s">
        <v>134</v>
      </c>
      <c r="L171" s="37"/>
      <c r="M171" s="179" t="s">
        <v>1</v>
      </c>
      <c r="N171" s="180" t="s">
        <v>40</v>
      </c>
      <c r="O171" s="59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AR171" s="16" t="s">
        <v>126</v>
      </c>
      <c r="AT171" s="16" t="s">
        <v>122</v>
      </c>
      <c r="AU171" s="16" t="s">
        <v>79</v>
      </c>
      <c r="AY171" s="16" t="s">
        <v>120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77</v>
      </c>
      <c r="BK171" s="183">
        <f>ROUND(I171*H171,2)</f>
        <v>0</v>
      </c>
      <c r="BL171" s="16" t="s">
        <v>126</v>
      </c>
      <c r="BM171" s="16" t="s">
        <v>594</v>
      </c>
    </row>
    <row r="172" spans="2:65" s="11" customFormat="1">
      <c r="B172" s="184"/>
      <c r="C172" s="185"/>
      <c r="D172" s="186" t="s">
        <v>128</v>
      </c>
      <c r="E172" s="187" t="s">
        <v>1</v>
      </c>
      <c r="F172" s="188" t="s">
        <v>526</v>
      </c>
      <c r="G172" s="185"/>
      <c r="H172" s="187" t="s">
        <v>1</v>
      </c>
      <c r="I172" s="189"/>
      <c r="J172" s="185"/>
      <c r="K172" s="185"/>
      <c r="L172" s="190"/>
      <c r="M172" s="191"/>
      <c r="N172" s="192"/>
      <c r="O172" s="192"/>
      <c r="P172" s="192"/>
      <c r="Q172" s="192"/>
      <c r="R172" s="192"/>
      <c r="S172" s="192"/>
      <c r="T172" s="193"/>
      <c r="AT172" s="194" t="s">
        <v>128</v>
      </c>
      <c r="AU172" s="194" t="s">
        <v>79</v>
      </c>
      <c r="AV172" s="11" t="s">
        <v>77</v>
      </c>
      <c r="AW172" s="11" t="s">
        <v>32</v>
      </c>
      <c r="AX172" s="11" t="s">
        <v>69</v>
      </c>
      <c r="AY172" s="194" t="s">
        <v>120</v>
      </c>
    </row>
    <row r="173" spans="2:65" s="12" customFormat="1">
      <c r="B173" s="195"/>
      <c r="C173" s="196"/>
      <c r="D173" s="186" t="s">
        <v>128</v>
      </c>
      <c r="E173" s="197" t="s">
        <v>1</v>
      </c>
      <c r="F173" s="198" t="s">
        <v>539</v>
      </c>
      <c r="G173" s="196"/>
      <c r="H173" s="199">
        <v>15</v>
      </c>
      <c r="I173" s="200"/>
      <c r="J173" s="196"/>
      <c r="K173" s="196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128</v>
      </c>
      <c r="AU173" s="205" t="s">
        <v>79</v>
      </c>
      <c r="AV173" s="12" t="s">
        <v>79</v>
      </c>
      <c r="AW173" s="12" t="s">
        <v>32</v>
      </c>
      <c r="AX173" s="12" t="s">
        <v>77</v>
      </c>
      <c r="AY173" s="205" t="s">
        <v>120</v>
      </c>
    </row>
    <row r="174" spans="2:65" s="10" customFormat="1" ht="22.9" customHeight="1">
      <c r="B174" s="157"/>
      <c r="C174" s="158"/>
      <c r="D174" s="159" t="s">
        <v>68</v>
      </c>
      <c r="E174" s="171" t="s">
        <v>456</v>
      </c>
      <c r="F174" s="171" t="s">
        <v>457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f>P175</f>
        <v>0</v>
      </c>
      <c r="Q174" s="165"/>
      <c r="R174" s="166">
        <f>R175</f>
        <v>0</v>
      </c>
      <c r="S174" s="165"/>
      <c r="T174" s="167">
        <f>T175</f>
        <v>0</v>
      </c>
      <c r="AR174" s="168" t="s">
        <v>77</v>
      </c>
      <c r="AT174" s="169" t="s">
        <v>68</v>
      </c>
      <c r="AU174" s="169" t="s">
        <v>77</v>
      </c>
      <c r="AY174" s="168" t="s">
        <v>120</v>
      </c>
      <c r="BK174" s="170">
        <f>BK175</f>
        <v>0</v>
      </c>
    </row>
    <row r="175" spans="2:65" s="1" customFormat="1" ht="16.5" customHeight="1">
      <c r="B175" s="33"/>
      <c r="C175" s="173" t="s">
        <v>257</v>
      </c>
      <c r="D175" s="173" t="s">
        <v>122</v>
      </c>
      <c r="E175" s="174" t="s">
        <v>459</v>
      </c>
      <c r="F175" s="175" t="s">
        <v>460</v>
      </c>
      <c r="G175" s="176" t="s">
        <v>183</v>
      </c>
      <c r="H175" s="177">
        <v>113</v>
      </c>
      <c r="I175" s="178"/>
      <c r="J175" s="177">
        <f>ROUND(I175*H175,2)</f>
        <v>0</v>
      </c>
      <c r="K175" s="175" t="s">
        <v>134</v>
      </c>
      <c r="L175" s="37"/>
      <c r="M175" s="237" t="s">
        <v>1</v>
      </c>
      <c r="N175" s="238" t="s">
        <v>40</v>
      </c>
      <c r="O175" s="239"/>
      <c r="P175" s="240">
        <f>O175*H175</f>
        <v>0</v>
      </c>
      <c r="Q175" s="240">
        <v>0</v>
      </c>
      <c r="R175" s="240">
        <f>Q175*H175</f>
        <v>0</v>
      </c>
      <c r="S175" s="240">
        <v>0</v>
      </c>
      <c r="T175" s="241">
        <f>S175*H175</f>
        <v>0</v>
      </c>
      <c r="AR175" s="16" t="s">
        <v>126</v>
      </c>
      <c r="AT175" s="16" t="s">
        <v>122</v>
      </c>
      <c r="AU175" s="16" t="s">
        <v>79</v>
      </c>
      <c r="AY175" s="16" t="s">
        <v>120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77</v>
      </c>
      <c r="BK175" s="183">
        <f>ROUND(I175*H175,2)</f>
        <v>0</v>
      </c>
      <c r="BL175" s="16" t="s">
        <v>126</v>
      </c>
      <c r="BM175" s="16" t="s">
        <v>595</v>
      </c>
    </row>
    <row r="176" spans="2:65" s="1" customFormat="1" ht="6.95" customHeight="1">
      <c r="B176" s="45"/>
      <c r="C176" s="46"/>
      <c r="D176" s="46"/>
      <c r="E176" s="46"/>
      <c r="F176" s="46"/>
      <c r="G176" s="46"/>
      <c r="H176" s="46"/>
      <c r="I176" s="124"/>
      <c r="J176" s="46"/>
      <c r="K176" s="46"/>
      <c r="L176" s="37"/>
    </row>
  </sheetData>
  <sheetProtection algorithmName="SHA-512" hashValue="I6P9DFWyWda4tPmTPuUG+mZABBxGVVtEGFtqm5hD7x4bsLERTm7Dn8Ye/EtE0yTUaSDQ8nME2lvNSU9bOa3nwg==" saltValue="YJDK5Cgn9cYoo3QnRGcINvHySj8NfWKSCYYCvK00Sr39V/XBPdneyX7untB2e66TvKq/MKzkYUtT3p/kbn+kNA==" spinCount="100000" sheet="1" objects="1" scenarios="1" formatColumns="0" formatRows="0" autoFilter="0"/>
  <autoFilter ref="C85:K175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6" t="s">
        <v>89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90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3" t="str">
        <f>'Rekapitulace stavby'!K6</f>
        <v>KLABAVA, ř.km 23,820-23,875  KAMENNÝ ÚJEZD, OPRAVA OPĚRNÉ ZDI</v>
      </c>
      <c r="F7" s="284"/>
      <c r="G7" s="284"/>
      <c r="H7" s="284"/>
      <c r="L7" s="19"/>
    </row>
    <row r="8" spans="2:46" s="1" customFormat="1" ht="12" customHeight="1">
      <c r="B8" s="37"/>
      <c r="D8" s="101" t="s">
        <v>91</v>
      </c>
      <c r="I8" s="102"/>
      <c r="L8" s="37"/>
    </row>
    <row r="9" spans="2:46" s="1" customFormat="1" ht="36.950000000000003" customHeight="1">
      <c r="B9" s="37"/>
      <c r="E9" s="285" t="s">
        <v>596</v>
      </c>
      <c r="F9" s="286"/>
      <c r="G9" s="286"/>
      <c r="H9" s="286"/>
      <c r="I9" s="102"/>
      <c r="L9" s="37"/>
    </row>
    <row r="10" spans="2:46" s="1" customFormat="1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14. 11. 2019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27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7" t="str">
        <f>'Rekapitulace stavby'!E14</f>
        <v>Vyplň údaj</v>
      </c>
      <c r="F18" s="288"/>
      <c r="G18" s="288"/>
      <c r="H18" s="288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27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34</v>
      </c>
      <c r="I26" s="102"/>
      <c r="L26" s="37"/>
    </row>
    <row r="27" spans="2:12" s="6" customFormat="1" ht="16.5" customHeight="1">
      <c r="B27" s="105"/>
      <c r="E27" s="289" t="s">
        <v>1</v>
      </c>
      <c r="F27" s="289"/>
      <c r="G27" s="289"/>
      <c r="H27" s="289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35</v>
      </c>
      <c r="I30" s="102"/>
      <c r="J30" s="109">
        <f>ROUND(J80,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37</v>
      </c>
      <c r="I32" s="111" t="s">
        <v>36</v>
      </c>
      <c r="J32" s="110" t="s">
        <v>38</v>
      </c>
      <c r="L32" s="37"/>
    </row>
    <row r="33" spans="2:12" s="1" customFormat="1" ht="14.45" customHeight="1">
      <c r="B33" s="37"/>
      <c r="D33" s="101" t="s">
        <v>39</v>
      </c>
      <c r="E33" s="101" t="s">
        <v>40</v>
      </c>
      <c r="F33" s="112">
        <f>ROUND((SUM(BE80:BE122)),  2)</f>
        <v>0</v>
      </c>
      <c r="I33" s="113">
        <v>0.21</v>
      </c>
      <c r="J33" s="112">
        <f>ROUND(((SUM(BE80:BE122))*I33),  2)</f>
        <v>0</v>
      </c>
      <c r="L33" s="37"/>
    </row>
    <row r="34" spans="2:12" s="1" customFormat="1" ht="14.45" customHeight="1">
      <c r="B34" s="37"/>
      <c r="E34" s="101" t="s">
        <v>41</v>
      </c>
      <c r="F34" s="112">
        <f>ROUND((SUM(BF80:BF122)),  2)</f>
        <v>0</v>
      </c>
      <c r="I34" s="113">
        <v>0.15</v>
      </c>
      <c r="J34" s="112">
        <f>ROUND(((SUM(BF80:BF122))*I34),  2)</f>
        <v>0</v>
      </c>
      <c r="L34" s="37"/>
    </row>
    <row r="35" spans="2:12" s="1" customFormat="1" ht="14.45" hidden="1" customHeight="1">
      <c r="B35" s="37"/>
      <c r="E35" s="101" t="s">
        <v>42</v>
      </c>
      <c r="F35" s="112">
        <f>ROUND((SUM(BG80:BG122)),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43</v>
      </c>
      <c r="F36" s="112">
        <f>ROUND((SUM(BH80:BH122)),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44</v>
      </c>
      <c r="F37" s="112">
        <f>ROUND((SUM(BI80:BI122)),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45</v>
      </c>
      <c r="E39" s="116"/>
      <c r="F39" s="116"/>
      <c r="G39" s="117" t="s">
        <v>46</v>
      </c>
      <c r="H39" s="118" t="s">
        <v>47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93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0" t="str">
        <f>E7</f>
        <v>KLABAVA, ř.km 23,820-23,875  KAMENNÝ ÚJEZD, OPRAVA OPĚRNÉ ZDI</v>
      </c>
      <c r="F48" s="291"/>
      <c r="G48" s="291"/>
      <c r="H48" s="291"/>
      <c r="I48" s="102"/>
      <c r="J48" s="34"/>
      <c r="K48" s="34"/>
      <c r="L48" s="37"/>
    </row>
    <row r="49" spans="2:47" s="1" customFormat="1" ht="12" customHeight="1">
      <c r="B49" s="33"/>
      <c r="C49" s="28" t="s">
        <v>91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3" t="str">
        <f>E9</f>
        <v>04 - Vedlejší a ostatní náklady</v>
      </c>
      <c r="F50" s="262"/>
      <c r="G50" s="262"/>
      <c r="H50" s="262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Kamenný Újezd</v>
      </c>
      <c r="G52" s="34"/>
      <c r="H52" s="34"/>
      <c r="I52" s="103" t="s">
        <v>22</v>
      </c>
      <c r="J52" s="54" t="str">
        <f>IF(J12="","",J12)</f>
        <v>14. 11. 2019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 xml:space="preserve"> </v>
      </c>
      <c r="G54" s="34"/>
      <c r="H54" s="34"/>
      <c r="I54" s="103" t="s">
        <v>30</v>
      </c>
      <c r="J54" s="31" t="str">
        <f>E21</f>
        <v>Inj. Jiří Tägl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94</v>
      </c>
      <c r="D57" s="129"/>
      <c r="E57" s="129"/>
      <c r="F57" s="129"/>
      <c r="G57" s="129"/>
      <c r="H57" s="129"/>
      <c r="I57" s="130"/>
      <c r="J57" s="131" t="s">
        <v>95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96</v>
      </c>
      <c r="D59" s="34"/>
      <c r="E59" s="34"/>
      <c r="F59" s="34"/>
      <c r="G59" s="34"/>
      <c r="H59" s="34"/>
      <c r="I59" s="102"/>
      <c r="J59" s="72">
        <f>J80</f>
        <v>0</v>
      </c>
      <c r="K59" s="34"/>
      <c r="L59" s="37"/>
      <c r="AU59" s="16" t="s">
        <v>97</v>
      </c>
    </row>
    <row r="60" spans="2:47" s="7" customFormat="1" ht="24.95" customHeight="1">
      <c r="B60" s="133"/>
      <c r="C60" s="134"/>
      <c r="D60" s="135" t="s">
        <v>597</v>
      </c>
      <c r="E60" s="136"/>
      <c r="F60" s="136"/>
      <c r="G60" s="136"/>
      <c r="H60" s="136"/>
      <c r="I60" s="137"/>
      <c r="J60" s="138">
        <f>J81</f>
        <v>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5" customHeight="1">
      <c r="B67" s="33"/>
      <c r="C67" s="22" t="s">
        <v>105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90" t="str">
        <f>E7</f>
        <v>KLABAVA, ř.km 23,820-23,875  KAMENNÝ ÚJEZD, OPRAVA OPĚRNÉ ZDI</v>
      </c>
      <c r="F70" s="291"/>
      <c r="G70" s="291"/>
      <c r="H70" s="291"/>
      <c r="I70" s="102"/>
      <c r="J70" s="34"/>
      <c r="K70" s="34"/>
      <c r="L70" s="37"/>
    </row>
    <row r="71" spans="2:63" s="1" customFormat="1" ht="12" customHeight="1">
      <c r="B71" s="33"/>
      <c r="C71" s="28" t="s">
        <v>91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63" t="str">
        <f>E9</f>
        <v>04 - Vedlejší a ostatní náklady</v>
      </c>
      <c r="F72" s="262"/>
      <c r="G72" s="262"/>
      <c r="H72" s="262"/>
      <c r="I72" s="102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20</v>
      </c>
      <c r="D74" s="34"/>
      <c r="E74" s="34"/>
      <c r="F74" s="26" t="str">
        <f>F12</f>
        <v>Kamenný Újezd</v>
      </c>
      <c r="G74" s="34"/>
      <c r="H74" s="34"/>
      <c r="I74" s="103" t="s">
        <v>22</v>
      </c>
      <c r="J74" s="54" t="str">
        <f>IF(J12="","",J12)</f>
        <v>14. 11. 2019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13.7" customHeight="1">
      <c r="B76" s="33"/>
      <c r="C76" s="28" t="s">
        <v>24</v>
      </c>
      <c r="D76" s="34"/>
      <c r="E76" s="34"/>
      <c r="F76" s="26" t="str">
        <f>E15</f>
        <v xml:space="preserve"> </v>
      </c>
      <c r="G76" s="34"/>
      <c r="H76" s="34"/>
      <c r="I76" s="103" t="s">
        <v>30</v>
      </c>
      <c r="J76" s="31" t="str">
        <f>E21</f>
        <v>Inj. Jiří Tägl</v>
      </c>
      <c r="K76" s="34"/>
      <c r="L76" s="37"/>
    </row>
    <row r="77" spans="2:63" s="1" customFormat="1" ht="13.7" customHeight="1">
      <c r="B77" s="33"/>
      <c r="C77" s="28" t="s">
        <v>28</v>
      </c>
      <c r="D77" s="34"/>
      <c r="E77" s="34"/>
      <c r="F77" s="26" t="str">
        <f>IF(E18="","",E18)</f>
        <v>Vyplň údaj</v>
      </c>
      <c r="G77" s="34"/>
      <c r="H77" s="34"/>
      <c r="I77" s="103" t="s">
        <v>33</v>
      </c>
      <c r="J77" s="31" t="str">
        <f>E24</f>
        <v xml:space="preserve"> 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106</v>
      </c>
      <c r="D79" s="149" t="s">
        <v>54</v>
      </c>
      <c r="E79" s="149" t="s">
        <v>50</v>
      </c>
      <c r="F79" s="149" t="s">
        <v>51</v>
      </c>
      <c r="G79" s="149" t="s">
        <v>107</v>
      </c>
      <c r="H79" s="149" t="s">
        <v>108</v>
      </c>
      <c r="I79" s="150" t="s">
        <v>109</v>
      </c>
      <c r="J79" s="149" t="s">
        <v>95</v>
      </c>
      <c r="K79" s="151" t="s">
        <v>110</v>
      </c>
      <c r="L79" s="152"/>
      <c r="M79" s="63" t="s">
        <v>1</v>
      </c>
      <c r="N79" s="64" t="s">
        <v>39</v>
      </c>
      <c r="O79" s="64" t="s">
        <v>111</v>
      </c>
      <c r="P79" s="64" t="s">
        <v>112</v>
      </c>
      <c r="Q79" s="64" t="s">
        <v>113</v>
      </c>
      <c r="R79" s="64" t="s">
        <v>114</v>
      </c>
      <c r="S79" s="64" t="s">
        <v>115</v>
      </c>
      <c r="T79" s="65" t="s">
        <v>116</v>
      </c>
    </row>
    <row r="80" spans="2:63" s="1" customFormat="1" ht="22.9" customHeight="1">
      <c r="B80" s="33"/>
      <c r="C80" s="70" t="s">
        <v>117</v>
      </c>
      <c r="D80" s="34"/>
      <c r="E80" s="34"/>
      <c r="F80" s="34"/>
      <c r="G80" s="34"/>
      <c r="H80" s="34"/>
      <c r="I80" s="102"/>
      <c r="J80" s="153">
        <f>BK80</f>
        <v>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68</v>
      </c>
      <c r="AU80" s="16" t="s">
        <v>97</v>
      </c>
      <c r="BK80" s="156">
        <f>BK81</f>
        <v>0</v>
      </c>
    </row>
    <row r="81" spans="2:65" s="10" customFormat="1" ht="25.9" customHeight="1">
      <c r="B81" s="157"/>
      <c r="C81" s="158"/>
      <c r="D81" s="159" t="s">
        <v>68</v>
      </c>
      <c r="E81" s="160" t="s">
        <v>598</v>
      </c>
      <c r="F81" s="160" t="s">
        <v>599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SUM(P82:P122)</f>
        <v>0</v>
      </c>
      <c r="Q81" s="165"/>
      <c r="R81" s="166">
        <f>SUM(R82:R122)</f>
        <v>0</v>
      </c>
      <c r="S81" s="165"/>
      <c r="T81" s="167">
        <f>SUM(T82:T122)</f>
        <v>0</v>
      </c>
      <c r="AR81" s="168" t="s">
        <v>160</v>
      </c>
      <c r="AT81" s="169" t="s">
        <v>68</v>
      </c>
      <c r="AU81" s="169" t="s">
        <v>69</v>
      </c>
      <c r="AY81" s="168" t="s">
        <v>120</v>
      </c>
      <c r="BK81" s="170">
        <f>SUM(BK82:BK122)</f>
        <v>0</v>
      </c>
    </row>
    <row r="82" spans="2:65" s="1" customFormat="1" ht="16.5" customHeight="1">
      <c r="B82" s="33"/>
      <c r="C82" s="173" t="s">
        <v>77</v>
      </c>
      <c r="D82" s="173" t="s">
        <v>122</v>
      </c>
      <c r="E82" s="174" t="s">
        <v>600</v>
      </c>
      <c r="F82" s="175" t="s">
        <v>601</v>
      </c>
      <c r="G82" s="176" t="s">
        <v>125</v>
      </c>
      <c r="H82" s="177">
        <v>1</v>
      </c>
      <c r="I82" s="178"/>
      <c r="J82" s="177">
        <f>ROUND(I82*H82,2)</f>
        <v>0</v>
      </c>
      <c r="K82" s="175" t="s">
        <v>1</v>
      </c>
      <c r="L82" s="37"/>
      <c r="M82" s="179" t="s">
        <v>1</v>
      </c>
      <c r="N82" s="180" t="s">
        <v>40</v>
      </c>
      <c r="O82" s="59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16" t="s">
        <v>602</v>
      </c>
      <c r="AT82" s="16" t="s">
        <v>122</v>
      </c>
      <c r="AU82" s="16" t="s">
        <v>77</v>
      </c>
      <c r="AY82" s="16" t="s">
        <v>120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6" t="s">
        <v>77</v>
      </c>
      <c r="BK82" s="183">
        <f>ROUND(I82*H82,2)</f>
        <v>0</v>
      </c>
      <c r="BL82" s="16" t="s">
        <v>602</v>
      </c>
      <c r="BM82" s="16" t="s">
        <v>603</v>
      </c>
    </row>
    <row r="83" spans="2:65" s="11" customFormat="1">
      <c r="B83" s="184"/>
      <c r="C83" s="185"/>
      <c r="D83" s="186" t="s">
        <v>128</v>
      </c>
      <c r="E83" s="187" t="s">
        <v>1</v>
      </c>
      <c r="F83" s="188" t="s">
        <v>604</v>
      </c>
      <c r="G83" s="185"/>
      <c r="H83" s="187" t="s">
        <v>1</v>
      </c>
      <c r="I83" s="189"/>
      <c r="J83" s="185"/>
      <c r="K83" s="185"/>
      <c r="L83" s="190"/>
      <c r="M83" s="191"/>
      <c r="N83" s="192"/>
      <c r="O83" s="192"/>
      <c r="P83" s="192"/>
      <c r="Q83" s="192"/>
      <c r="R83" s="192"/>
      <c r="S83" s="192"/>
      <c r="T83" s="193"/>
      <c r="AT83" s="194" t="s">
        <v>128</v>
      </c>
      <c r="AU83" s="194" t="s">
        <v>77</v>
      </c>
      <c r="AV83" s="11" t="s">
        <v>77</v>
      </c>
      <c r="AW83" s="11" t="s">
        <v>32</v>
      </c>
      <c r="AX83" s="11" t="s">
        <v>69</v>
      </c>
      <c r="AY83" s="194" t="s">
        <v>120</v>
      </c>
    </row>
    <row r="84" spans="2:65" s="11" customFormat="1">
      <c r="B84" s="184"/>
      <c r="C84" s="185"/>
      <c r="D84" s="186" t="s">
        <v>128</v>
      </c>
      <c r="E84" s="187" t="s">
        <v>1</v>
      </c>
      <c r="F84" s="188" t="s">
        <v>605</v>
      </c>
      <c r="G84" s="185"/>
      <c r="H84" s="187" t="s">
        <v>1</v>
      </c>
      <c r="I84" s="189"/>
      <c r="J84" s="185"/>
      <c r="K84" s="185"/>
      <c r="L84" s="190"/>
      <c r="M84" s="191"/>
      <c r="N84" s="192"/>
      <c r="O84" s="192"/>
      <c r="P84" s="192"/>
      <c r="Q84" s="192"/>
      <c r="R84" s="192"/>
      <c r="S84" s="192"/>
      <c r="T84" s="193"/>
      <c r="AT84" s="194" t="s">
        <v>128</v>
      </c>
      <c r="AU84" s="194" t="s">
        <v>77</v>
      </c>
      <c r="AV84" s="11" t="s">
        <v>77</v>
      </c>
      <c r="AW84" s="11" t="s">
        <v>32</v>
      </c>
      <c r="AX84" s="11" t="s">
        <v>69</v>
      </c>
      <c r="AY84" s="194" t="s">
        <v>120</v>
      </c>
    </row>
    <row r="85" spans="2:65" s="11" customFormat="1">
      <c r="B85" s="184"/>
      <c r="C85" s="185"/>
      <c r="D85" s="186" t="s">
        <v>128</v>
      </c>
      <c r="E85" s="187" t="s">
        <v>1</v>
      </c>
      <c r="F85" s="188" t="s">
        <v>606</v>
      </c>
      <c r="G85" s="185"/>
      <c r="H85" s="187" t="s">
        <v>1</v>
      </c>
      <c r="I85" s="189"/>
      <c r="J85" s="185"/>
      <c r="K85" s="185"/>
      <c r="L85" s="190"/>
      <c r="M85" s="191"/>
      <c r="N85" s="192"/>
      <c r="O85" s="192"/>
      <c r="P85" s="192"/>
      <c r="Q85" s="192"/>
      <c r="R85" s="192"/>
      <c r="S85" s="192"/>
      <c r="T85" s="193"/>
      <c r="AT85" s="194" t="s">
        <v>128</v>
      </c>
      <c r="AU85" s="194" t="s">
        <v>77</v>
      </c>
      <c r="AV85" s="11" t="s">
        <v>77</v>
      </c>
      <c r="AW85" s="11" t="s">
        <v>32</v>
      </c>
      <c r="AX85" s="11" t="s">
        <v>69</v>
      </c>
      <c r="AY85" s="194" t="s">
        <v>120</v>
      </c>
    </row>
    <row r="86" spans="2:65" s="12" customFormat="1">
      <c r="B86" s="195"/>
      <c r="C86" s="196"/>
      <c r="D86" s="186" t="s">
        <v>128</v>
      </c>
      <c r="E86" s="197" t="s">
        <v>1</v>
      </c>
      <c r="F86" s="198" t="s">
        <v>130</v>
      </c>
      <c r="G86" s="196"/>
      <c r="H86" s="199">
        <v>1</v>
      </c>
      <c r="I86" s="200"/>
      <c r="J86" s="196"/>
      <c r="K86" s="196"/>
      <c r="L86" s="201"/>
      <c r="M86" s="202"/>
      <c r="N86" s="203"/>
      <c r="O86" s="203"/>
      <c r="P86" s="203"/>
      <c r="Q86" s="203"/>
      <c r="R86" s="203"/>
      <c r="S86" s="203"/>
      <c r="T86" s="204"/>
      <c r="AT86" s="205" t="s">
        <v>128</v>
      </c>
      <c r="AU86" s="205" t="s">
        <v>77</v>
      </c>
      <c r="AV86" s="12" t="s">
        <v>79</v>
      </c>
      <c r="AW86" s="12" t="s">
        <v>32</v>
      </c>
      <c r="AX86" s="12" t="s">
        <v>77</v>
      </c>
      <c r="AY86" s="205" t="s">
        <v>120</v>
      </c>
    </row>
    <row r="87" spans="2:65" s="1" customFormat="1" ht="16.5" customHeight="1">
      <c r="B87" s="33"/>
      <c r="C87" s="173" t="s">
        <v>79</v>
      </c>
      <c r="D87" s="173" t="s">
        <v>122</v>
      </c>
      <c r="E87" s="174" t="s">
        <v>607</v>
      </c>
      <c r="F87" s="175" t="s">
        <v>608</v>
      </c>
      <c r="G87" s="176" t="s">
        <v>125</v>
      </c>
      <c r="H87" s="177">
        <v>1</v>
      </c>
      <c r="I87" s="178"/>
      <c r="J87" s="177">
        <f>ROUND(I87*H87,2)</f>
        <v>0</v>
      </c>
      <c r="K87" s="175" t="s">
        <v>1</v>
      </c>
      <c r="L87" s="37"/>
      <c r="M87" s="179" t="s">
        <v>1</v>
      </c>
      <c r="N87" s="180" t="s">
        <v>40</v>
      </c>
      <c r="O87" s="59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16" t="s">
        <v>602</v>
      </c>
      <c r="AT87" s="16" t="s">
        <v>122</v>
      </c>
      <c r="AU87" s="16" t="s">
        <v>77</v>
      </c>
      <c r="AY87" s="16" t="s">
        <v>120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6" t="s">
        <v>77</v>
      </c>
      <c r="BK87" s="183">
        <f>ROUND(I87*H87,2)</f>
        <v>0</v>
      </c>
      <c r="BL87" s="16" t="s">
        <v>602</v>
      </c>
      <c r="BM87" s="16" t="s">
        <v>609</v>
      </c>
    </row>
    <row r="88" spans="2:65" s="11" customFormat="1">
      <c r="B88" s="184"/>
      <c r="C88" s="185"/>
      <c r="D88" s="186" t="s">
        <v>128</v>
      </c>
      <c r="E88" s="187" t="s">
        <v>1</v>
      </c>
      <c r="F88" s="188" t="s">
        <v>610</v>
      </c>
      <c r="G88" s="185"/>
      <c r="H88" s="187" t="s">
        <v>1</v>
      </c>
      <c r="I88" s="189"/>
      <c r="J88" s="185"/>
      <c r="K88" s="185"/>
      <c r="L88" s="190"/>
      <c r="M88" s="191"/>
      <c r="N88" s="192"/>
      <c r="O88" s="192"/>
      <c r="P88" s="192"/>
      <c r="Q88" s="192"/>
      <c r="R88" s="192"/>
      <c r="S88" s="192"/>
      <c r="T88" s="193"/>
      <c r="AT88" s="194" t="s">
        <v>128</v>
      </c>
      <c r="AU88" s="194" t="s">
        <v>77</v>
      </c>
      <c r="AV88" s="11" t="s">
        <v>77</v>
      </c>
      <c r="AW88" s="11" t="s">
        <v>32</v>
      </c>
      <c r="AX88" s="11" t="s">
        <v>69</v>
      </c>
      <c r="AY88" s="194" t="s">
        <v>120</v>
      </c>
    </row>
    <row r="89" spans="2:65" s="12" customFormat="1">
      <c r="B89" s="195"/>
      <c r="C89" s="196"/>
      <c r="D89" s="186" t="s">
        <v>128</v>
      </c>
      <c r="E89" s="197" t="s">
        <v>1</v>
      </c>
      <c r="F89" s="198" t="s">
        <v>130</v>
      </c>
      <c r="G89" s="196"/>
      <c r="H89" s="199">
        <v>1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128</v>
      </c>
      <c r="AU89" s="205" t="s">
        <v>77</v>
      </c>
      <c r="AV89" s="12" t="s">
        <v>79</v>
      </c>
      <c r="AW89" s="12" t="s">
        <v>32</v>
      </c>
      <c r="AX89" s="12" t="s">
        <v>77</v>
      </c>
      <c r="AY89" s="205" t="s">
        <v>120</v>
      </c>
    </row>
    <row r="90" spans="2:65" s="1" customFormat="1" ht="16.5" customHeight="1">
      <c r="B90" s="33"/>
      <c r="C90" s="173" t="s">
        <v>137</v>
      </c>
      <c r="D90" s="173" t="s">
        <v>122</v>
      </c>
      <c r="E90" s="174" t="s">
        <v>611</v>
      </c>
      <c r="F90" s="175" t="s">
        <v>612</v>
      </c>
      <c r="G90" s="176" t="s">
        <v>125</v>
      </c>
      <c r="H90" s="177">
        <v>1</v>
      </c>
      <c r="I90" s="178"/>
      <c r="J90" s="177">
        <f>ROUND(I90*H90,2)</f>
        <v>0</v>
      </c>
      <c r="K90" s="175" t="s">
        <v>1</v>
      </c>
      <c r="L90" s="37"/>
      <c r="M90" s="179" t="s">
        <v>1</v>
      </c>
      <c r="N90" s="180" t="s">
        <v>40</v>
      </c>
      <c r="O90" s="59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AR90" s="16" t="s">
        <v>602</v>
      </c>
      <c r="AT90" s="16" t="s">
        <v>122</v>
      </c>
      <c r="AU90" s="16" t="s">
        <v>77</v>
      </c>
      <c r="AY90" s="16" t="s">
        <v>120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6" t="s">
        <v>77</v>
      </c>
      <c r="BK90" s="183">
        <f>ROUND(I90*H90,2)</f>
        <v>0</v>
      </c>
      <c r="BL90" s="16" t="s">
        <v>602</v>
      </c>
      <c r="BM90" s="16" t="s">
        <v>613</v>
      </c>
    </row>
    <row r="91" spans="2:65" s="11" customFormat="1">
      <c r="B91" s="184"/>
      <c r="C91" s="185"/>
      <c r="D91" s="186" t="s">
        <v>128</v>
      </c>
      <c r="E91" s="187" t="s">
        <v>1</v>
      </c>
      <c r="F91" s="188" t="s">
        <v>614</v>
      </c>
      <c r="G91" s="185"/>
      <c r="H91" s="187" t="s">
        <v>1</v>
      </c>
      <c r="I91" s="189"/>
      <c r="J91" s="185"/>
      <c r="K91" s="185"/>
      <c r="L91" s="190"/>
      <c r="M91" s="191"/>
      <c r="N91" s="192"/>
      <c r="O91" s="192"/>
      <c r="P91" s="192"/>
      <c r="Q91" s="192"/>
      <c r="R91" s="192"/>
      <c r="S91" s="192"/>
      <c r="T91" s="193"/>
      <c r="AT91" s="194" t="s">
        <v>128</v>
      </c>
      <c r="AU91" s="194" t="s">
        <v>77</v>
      </c>
      <c r="AV91" s="11" t="s">
        <v>77</v>
      </c>
      <c r="AW91" s="11" t="s">
        <v>32</v>
      </c>
      <c r="AX91" s="11" t="s">
        <v>69</v>
      </c>
      <c r="AY91" s="194" t="s">
        <v>120</v>
      </c>
    </row>
    <row r="92" spans="2:65" s="11" customFormat="1">
      <c r="B92" s="184"/>
      <c r="C92" s="185"/>
      <c r="D92" s="186" t="s">
        <v>128</v>
      </c>
      <c r="E92" s="187" t="s">
        <v>1</v>
      </c>
      <c r="F92" s="188" t="s">
        <v>615</v>
      </c>
      <c r="G92" s="185"/>
      <c r="H92" s="187" t="s">
        <v>1</v>
      </c>
      <c r="I92" s="189"/>
      <c r="J92" s="185"/>
      <c r="K92" s="185"/>
      <c r="L92" s="190"/>
      <c r="M92" s="191"/>
      <c r="N92" s="192"/>
      <c r="O92" s="192"/>
      <c r="P92" s="192"/>
      <c r="Q92" s="192"/>
      <c r="R92" s="192"/>
      <c r="S92" s="192"/>
      <c r="T92" s="193"/>
      <c r="AT92" s="194" t="s">
        <v>128</v>
      </c>
      <c r="AU92" s="194" t="s">
        <v>77</v>
      </c>
      <c r="AV92" s="11" t="s">
        <v>77</v>
      </c>
      <c r="AW92" s="11" t="s">
        <v>32</v>
      </c>
      <c r="AX92" s="11" t="s">
        <v>69</v>
      </c>
      <c r="AY92" s="194" t="s">
        <v>120</v>
      </c>
    </row>
    <row r="93" spans="2:65" s="12" customFormat="1">
      <c r="B93" s="195"/>
      <c r="C93" s="196"/>
      <c r="D93" s="186" t="s">
        <v>128</v>
      </c>
      <c r="E93" s="197" t="s">
        <v>1</v>
      </c>
      <c r="F93" s="198" t="s">
        <v>130</v>
      </c>
      <c r="G93" s="196"/>
      <c r="H93" s="199">
        <v>1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128</v>
      </c>
      <c r="AU93" s="205" t="s">
        <v>77</v>
      </c>
      <c r="AV93" s="12" t="s">
        <v>79</v>
      </c>
      <c r="AW93" s="12" t="s">
        <v>32</v>
      </c>
      <c r="AX93" s="12" t="s">
        <v>77</v>
      </c>
      <c r="AY93" s="205" t="s">
        <v>120</v>
      </c>
    </row>
    <row r="94" spans="2:65" s="1" customFormat="1" ht="16.5" customHeight="1">
      <c r="B94" s="33"/>
      <c r="C94" s="173" t="s">
        <v>126</v>
      </c>
      <c r="D94" s="173" t="s">
        <v>122</v>
      </c>
      <c r="E94" s="174" t="s">
        <v>616</v>
      </c>
      <c r="F94" s="175" t="s">
        <v>617</v>
      </c>
      <c r="G94" s="176" t="s">
        <v>125</v>
      </c>
      <c r="H94" s="177">
        <v>1</v>
      </c>
      <c r="I94" s="178"/>
      <c r="J94" s="177">
        <f>ROUND(I94*H94,2)</f>
        <v>0</v>
      </c>
      <c r="K94" s="175" t="s">
        <v>1</v>
      </c>
      <c r="L94" s="37"/>
      <c r="M94" s="179" t="s">
        <v>1</v>
      </c>
      <c r="N94" s="180" t="s">
        <v>40</v>
      </c>
      <c r="O94" s="59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6" t="s">
        <v>602</v>
      </c>
      <c r="AT94" s="16" t="s">
        <v>122</v>
      </c>
      <c r="AU94" s="16" t="s">
        <v>77</v>
      </c>
      <c r="AY94" s="16" t="s">
        <v>120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77</v>
      </c>
      <c r="BK94" s="183">
        <f>ROUND(I94*H94,2)</f>
        <v>0</v>
      </c>
      <c r="BL94" s="16" t="s">
        <v>602</v>
      </c>
      <c r="BM94" s="16" t="s">
        <v>618</v>
      </c>
    </row>
    <row r="95" spans="2:65" s="11" customFormat="1">
      <c r="B95" s="184"/>
      <c r="C95" s="185"/>
      <c r="D95" s="186" t="s">
        <v>128</v>
      </c>
      <c r="E95" s="187" t="s">
        <v>1</v>
      </c>
      <c r="F95" s="188" t="s">
        <v>619</v>
      </c>
      <c r="G95" s="185"/>
      <c r="H95" s="187" t="s">
        <v>1</v>
      </c>
      <c r="I95" s="189"/>
      <c r="J95" s="185"/>
      <c r="K95" s="185"/>
      <c r="L95" s="190"/>
      <c r="M95" s="191"/>
      <c r="N95" s="192"/>
      <c r="O95" s="192"/>
      <c r="P95" s="192"/>
      <c r="Q95" s="192"/>
      <c r="R95" s="192"/>
      <c r="S95" s="192"/>
      <c r="T95" s="193"/>
      <c r="AT95" s="194" t="s">
        <v>128</v>
      </c>
      <c r="AU95" s="194" t="s">
        <v>77</v>
      </c>
      <c r="AV95" s="11" t="s">
        <v>77</v>
      </c>
      <c r="AW95" s="11" t="s">
        <v>32</v>
      </c>
      <c r="AX95" s="11" t="s">
        <v>69</v>
      </c>
      <c r="AY95" s="194" t="s">
        <v>120</v>
      </c>
    </row>
    <row r="96" spans="2:65" s="11" customFormat="1">
      <c r="B96" s="184"/>
      <c r="C96" s="185"/>
      <c r="D96" s="186" t="s">
        <v>128</v>
      </c>
      <c r="E96" s="187" t="s">
        <v>1</v>
      </c>
      <c r="F96" s="188" t="s">
        <v>620</v>
      </c>
      <c r="G96" s="185"/>
      <c r="H96" s="187" t="s">
        <v>1</v>
      </c>
      <c r="I96" s="189"/>
      <c r="J96" s="185"/>
      <c r="K96" s="185"/>
      <c r="L96" s="190"/>
      <c r="M96" s="191"/>
      <c r="N96" s="192"/>
      <c r="O96" s="192"/>
      <c r="P96" s="192"/>
      <c r="Q96" s="192"/>
      <c r="R96" s="192"/>
      <c r="S96" s="192"/>
      <c r="T96" s="193"/>
      <c r="AT96" s="194" t="s">
        <v>128</v>
      </c>
      <c r="AU96" s="194" t="s">
        <v>77</v>
      </c>
      <c r="AV96" s="11" t="s">
        <v>77</v>
      </c>
      <c r="AW96" s="11" t="s">
        <v>32</v>
      </c>
      <c r="AX96" s="11" t="s">
        <v>69</v>
      </c>
      <c r="AY96" s="194" t="s">
        <v>120</v>
      </c>
    </row>
    <row r="97" spans="2:65" s="12" customFormat="1">
      <c r="B97" s="195"/>
      <c r="C97" s="196"/>
      <c r="D97" s="186" t="s">
        <v>128</v>
      </c>
      <c r="E97" s="197" t="s">
        <v>1</v>
      </c>
      <c r="F97" s="198" t="s">
        <v>130</v>
      </c>
      <c r="G97" s="196"/>
      <c r="H97" s="199">
        <v>1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128</v>
      </c>
      <c r="AU97" s="205" t="s">
        <v>77</v>
      </c>
      <c r="AV97" s="12" t="s">
        <v>79</v>
      </c>
      <c r="AW97" s="12" t="s">
        <v>32</v>
      </c>
      <c r="AX97" s="12" t="s">
        <v>77</v>
      </c>
      <c r="AY97" s="205" t="s">
        <v>120</v>
      </c>
    </row>
    <row r="98" spans="2:65" s="1" customFormat="1" ht="16.5" customHeight="1">
      <c r="B98" s="33"/>
      <c r="C98" s="173" t="s">
        <v>160</v>
      </c>
      <c r="D98" s="173" t="s">
        <v>122</v>
      </c>
      <c r="E98" s="174" t="s">
        <v>621</v>
      </c>
      <c r="F98" s="175" t="s">
        <v>622</v>
      </c>
      <c r="G98" s="176" t="s">
        <v>125</v>
      </c>
      <c r="H98" s="177">
        <v>1</v>
      </c>
      <c r="I98" s="178"/>
      <c r="J98" s="177">
        <f>ROUND(I98*H98,2)</f>
        <v>0</v>
      </c>
      <c r="K98" s="175" t="s">
        <v>1</v>
      </c>
      <c r="L98" s="37"/>
      <c r="M98" s="179" t="s">
        <v>1</v>
      </c>
      <c r="N98" s="180" t="s">
        <v>40</v>
      </c>
      <c r="O98" s="59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6" t="s">
        <v>602</v>
      </c>
      <c r="AT98" s="16" t="s">
        <v>122</v>
      </c>
      <c r="AU98" s="16" t="s">
        <v>77</v>
      </c>
      <c r="AY98" s="16" t="s">
        <v>120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77</v>
      </c>
      <c r="BK98" s="183">
        <f>ROUND(I98*H98,2)</f>
        <v>0</v>
      </c>
      <c r="BL98" s="16" t="s">
        <v>602</v>
      </c>
      <c r="BM98" s="16" t="s">
        <v>623</v>
      </c>
    </row>
    <row r="99" spans="2:65" s="11" customFormat="1">
      <c r="B99" s="184"/>
      <c r="C99" s="185"/>
      <c r="D99" s="186" t="s">
        <v>128</v>
      </c>
      <c r="E99" s="187" t="s">
        <v>1</v>
      </c>
      <c r="F99" s="188" t="s">
        <v>624</v>
      </c>
      <c r="G99" s="185"/>
      <c r="H99" s="187" t="s">
        <v>1</v>
      </c>
      <c r="I99" s="189"/>
      <c r="J99" s="185"/>
      <c r="K99" s="185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128</v>
      </c>
      <c r="AU99" s="194" t="s">
        <v>77</v>
      </c>
      <c r="AV99" s="11" t="s">
        <v>77</v>
      </c>
      <c r="AW99" s="11" t="s">
        <v>32</v>
      </c>
      <c r="AX99" s="11" t="s">
        <v>69</v>
      </c>
      <c r="AY99" s="194" t="s">
        <v>120</v>
      </c>
    </row>
    <row r="100" spans="2:65" s="11" customFormat="1">
      <c r="B100" s="184"/>
      <c r="C100" s="185"/>
      <c r="D100" s="186" t="s">
        <v>128</v>
      </c>
      <c r="E100" s="187" t="s">
        <v>1</v>
      </c>
      <c r="F100" s="188" t="s">
        <v>625</v>
      </c>
      <c r="G100" s="185"/>
      <c r="H100" s="187" t="s">
        <v>1</v>
      </c>
      <c r="I100" s="189"/>
      <c r="J100" s="185"/>
      <c r="K100" s="185"/>
      <c r="L100" s="190"/>
      <c r="M100" s="191"/>
      <c r="N100" s="192"/>
      <c r="O100" s="192"/>
      <c r="P100" s="192"/>
      <c r="Q100" s="192"/>
      <c r="R100" s="192"/>
      <c r="S100" s="192"/>
      <c r="T100" s="193"/>
      <c r="AT100" s="194" t="s">
        <v>128</v>
      </c>
      <c r="AU100" s="194" t="s">
        <v>77</v>
      </c>
      <c r="AV100" s="11" t="s">
        <v>77</v>
      </c>
      <c r="AW100" s="11" t="s">
        <v>32</v>
      </c>
      <c r="AX100" s="11" t="s">
        <v>69</v>
      </c>
      <c r="AY100" s="194" t="s">
        <v>120</v>
      </c>
    </row>
    <row r="101" spans="2:65" s="11" customFormat="1">
      <c r="B101" s="184"/>
      <c r="C101" s="185"/>
      <c r="D101" s="186" t="s">
        <v>128</v>
      </c>
      <c r="E101" s="187" t="s">
        <v>1</v>
      </c>
      <c r="F101" s="188" t="s">
        <v>626</v>
      </c>
      <c r="G101" s="185"/>
      <c r="H101" s="187" t="s">
        <v>1</v>
      </c>
      <c r="I101" s="189"/>
      <c r="J101" s="185"/>
      <c r="K101" s="185"/>
      <c r="L101" s="190"/>
      <c r="M101" s="191"/>
      <c r="N101" s="192"/>
      <c r="O101" s="192"/>
      <c r="P101" s="192"/>
      <c r="Q101" s="192"/>
      <c r="R101" s="192"/>
      <c r="S101" s="192"/>
      <c r="T101" s="193"/>
      <c r="AT101" s="194" t="s">
        <v>128</v>
      </c>
      <c r="AU101" s="194" t="s">
        <v>77</v>
      </c>
      <c r="AV101" s="11" t="s">
        <v>77</v>
      </c>
      <c r="AW101" s="11" t="s">
        <v>32</v>
      </c>
      <c r="AX101" s="11" t="s">
        <v>69</v>
      </c>
      <c r="AY101" s="194" t="s">
        <v>120</v>
      </c>
    </row>
    <row r="102" spans="2:65" s="12" customFormat="1">
      <c r="B102" s="195"/>
      <c r="C102" s="196"/>
      <c r="D102" s="186" t="s">
        <v>128</v>
      </c>
      <c r="E102" s="197" t="s">
        <v>1</v>
      </c>
      <c r="F102" s="198" t="s">
        <v>130</v>
      </c>
      <c r="G102" s="196"/>
      <c r="H102" s="199">
        <v>1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128</v>
      </c>
      <c r="AU102" s="205" t="s">
        <v>77</v>
      </c>
      <c r="AV102" s="12" t="s">
        <v>79</v>
      </c>
      <c r="AW102" s="12" t="s">
        <v>32</v>
      </c>
      <c r="AX102" s="12" t="s">
        <v>77</v>
      </c>
      <c r="AY102" s="205" t="s">
        <v>120</v>
      </c>
    </row>
    <row r="103" spans="2:65" s="1" customFormat="1" ht="16.5" customHeight="1">
      <c r="B103" s="33"/>
      <c r="C103" s="173" t="s">
        <v>165</v>
      </c>
      <c r="D103" s="173" t="s">
        <v>122</v>
      </c>
      <c r="E103" s="174" t="s">
        <v>627</v>
      </c>
      <c r="F103" s="175" t="s">
        <v>628</v>
      </c>
      <c r="G103" s="176" t="s">
        <v>125</v>
      </c>
      <c r="H103" s="177">
        <v>1</v>
      </c>
      <c r="I103" s="178"/>
      <c r="J103" s="177">
        <f>ROUND(I103*H103,2)</f>
        <v>0</v>
      </c>
      <c r="K103" s="175" t="s">
        <v>1</v>
      </c>
      <c r="L103" s="37"/>
      <c r="M103" s="179" t="s">
        <v>1</v>
      </c>
      <c r="N103" s="180" t="s">
        <v>40</v>
      </c>
      <c r="O103" s="59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16" t="s">
        <v>602</v>
      </c>
      <c r="AT103" s="16" t="s">
        <v>122</v>
      </c>
      <c r="AU103" s="16" t="s">
        <v>77</v>
      </c>
      <c r="AY103" s="16" t="s">
        <v>120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77</v>
      </c>
      <c r="BK103" s="183">
        <f>ROUND(I103*H103,2)</f>
        <v>0</v>
      </c>
      <c r="BL103" s="16" t="s">
        <v>602</v>
      </c>
      <c r="BM103" s="16" t="s">
        <v>629</v>
      </c>
    </row>
    <row r="104" spans="2:65" s="11" customFormat="1">
      <c r="B104" s="184"/>
      <c r="C104" s="185"/>
      <c r="D104" s="186" t="s">
        <v>128</v>
      </c>
      <c r="E104" s="187" t="s">
        <v>1</v>
      </c>
      <c r="F104" s="188" t="s">
        <v>630</v>
      </c>
      <c r="G104" s="185"/>
      <c r="H104" s="187" t="s">
        <v>1</v>
      </c>
      <c r="I104" s="189"/>
      <c r="J104" s="185"/>
      <c r="K104" s="185"/>
      <c r="L104" s="190"/>
      <c r="M104" s="191"/>
      <c r="N104" s="192"/>
      <c r="O104" s="192"/>
      <c r="P104" s="192"/>
      <c r="Q104" s="192"/>
      <c r="R104" s="192"/>
      <c r="S104" s="192"/>
      <c r="T104" s="193"/>
      <c r="AT104" s="194" t="s">
        <v>128</v>
      </c>
      <c r="AU104" s="194" t="s">
        <v>77</v>
      </c>
      <c r="AV104" s="11" t="s">
        <v>77</v>
      </c>
      <c r="AW104" s="11" t="s">
        <v>32</v>
      </c>
      <c r="AX104" s="11" t="s">
        <v>69</v>
      </c>
      <c r="AY104" s="194" t="s">
        <v>120</v>
      </c>
    </row>
    <row r="105" spans="2:65" s="12" customFormat="1">
      <c r="B105" s="195"/>
      <c r="C105" s="196"/>
      <c r="D105" s="186" t="s">
        <v>128</v>
      </c>
      <c r="E105" s="197" t="s">
        <v>1</v>
      </c>
      <c r="F105" s="198" t="s">
        <v>130</v>
      </c>
      <c r="G105" s="196"/>
      <c r="H105" s="199">
        <v>1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128</v>
      </c>
      <c r="AU105" s="205" t="s">
        <v>77</v>
      </c>
      <c r="AV105" s="12" t="s">
        <v>79</v>
      </c>
      <c r="AW105" s="12" t="s">
        <v>32</v>
      </c>
      <c r="AX105" s="12" t="s">
        <v>77</v>
      </c>
      <c r="AY105" s="205" t="s">
        <v>120</v>
      </c>
    </row>
    <row r="106" spans="2:65" s="1" customFormat="1" ht="16.5" customHeight="1">
      <c r="B106" s="33"/>
      <c r="C106" s="173" t="s">
        <v>171</v>
      </c>
      <c r="D106" s="173" t="s">
        <v>122</v>
      </c>
      <c r="E106" s="174" t="s">
        <v>631</v>
      </c>
      <c r="F106" s="175" t="s">
        <v>632</v>
      </c>
      <c r="G106" s="176" t="s">
        <v>125</v>
      </c>
      <c r="H106" s="177">
        <v>1</v>
      </c>
      <c r="I106" s="178"/>
      <c r="J106" s="177">
        <f>ROUND(I106*H106,2)</f>
        <v>0</v>
      </c>
      <c r="K106" s="175" t="s">
        <v>1</v>
      </c>
      <c r="L106" s="37"/>
      <c r="M106" s="179" t="s">
        <v>1</v>
      </c>
      <c r="N106" s="180" t="s">
        <v>40</v>
      </c>
      <c r="O106" s="59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16" t="s">
        <v>602</v>
      </c>
      <c r="AT106" s="16" t="s">
        <v>122</v>
      </c>
      <c r="AU106" s="16" t="s">
        <v>77</v>
      </c>
      <c r="AY106" s="16" t="s">
        <v>120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77</v>
      </c>
      <c r="BK106" s="183">
        <f>ROUND(I106*H106,2)</f>
        <v>0</v>
      </c>
      <c r="BL106" s="16" t="s">
        <v>602</v>
      </c>
      <c r="BM106" s="16" t="s">
        <v>633</v>
      </c>
    </row>
    <row r="107" spans="2:65" s="11" customFormat="1">
      <c r="B107" s="184"/>
      <c r="C107" s="185"/>
      <c r="D107" s="186" t="s">
        <v>128</v>
      </c>
      <c r="E107" s="187" t="s">
        <v>1</v>
      </c>
      <c r="F107" s="188" t="s">
        <v>634</v>
      </c>
      <c r="G107" s="185"/>
      <c r="H107" s="187" t="s">
        <v>1</v>
      </c>
      <c r="I107" s="189"/>
      <c r="J107" s="185"/>
      <c r="K107" s="185"/>
      <c r="L107" s="190"/>
      <c r="M107" s="191"/>
      <c r="N107" s="192"/>
      <c r="O107" s="192"/>
      <c r="P107" s="192"/>
      <c r="Q107" s="192"/>
      <c r="R107" s="192"/>
      <c r="S107" s="192"/>
      <c r="T107" s="193"/>
      <c r="AT107" s="194" t="s">
        <v>128</v>
      </c>
      <c r="AU107" s="194" t="s">
        <v>77</v>
      </c>
      <c r="AV107" s="11" t="s">
        <v>77</v>
      </c>
      <c r="AW107" s="11" t="s">
        <v>32</v>
      </c>
      <c r="AX107" s="11" t="s">
        <v>69</v>
      </c>
      <c r="AY107" s="194" t="s">
        <v>120</v>
      </c>
    </row>
    <row r="108" spans="2:65" s="11" customFormat="1">
      <c r="B108" s="184"/>
      <c r="C108" s="185"/>
      <c r="D108" s="186" t="s">
        <v>128</v>
      </c>
      <c r="E108" s="187" t="s">
        <v>1</v>
      </c>
      <c r="F108" s="188" t="s">
        <v>635</v>
      </c>
      <c r="G108" s="185"/>
      <c r="H108" s="187" t="s">
        <v>1</v>
      </c>
      <c r="I108" s="189"/>
      <c r="J108" s="185"/>
      <c r="K108" s="185"/>
      <c r="L108" s="190"/>
      <c r="M108" s="191"/>
      <c r="N108" s="192"/>
      <c r="O108" s="192"/>
      <c r="P108" s="192"/>
      <c r="Q108" s="192"/>
      <c r="R108" s="192"/>
      <c r="S108" s="192"/>
      <c r="T108" s="193"/>
      <c r="AT108" s="194" t="s">
        <v>128</v>
      </c>
      <c r="AU108" s="194" t="s">
        <v>77</v>
      </c>
      <c r="AV108" s="11" t="s">
        <v>77</v>
      </c>
      <c r="AW108" s="11" t="s">
        <v>32</v>
      </c>
      <c r="AX108" s="11" t="s">
        <v>69</v>
      </c>
      <c r="AY108" s="194" t="s">
        <v>120</v>
      </c>
    </row>
    <row r="109" spans="2:65" s="11" customFormat="1">
      <c r="B109" s="184"/>
      <c r="C109" s="185"/>
      <c r="D109" s="186" t="s">
        <v>128</v>
      </c>
      <c r="E109" s="187" t="s">
        <v>1</v>
      </c>
      <c r="F109" s="188" t="s">
        <v>636</v>
      </c>
      <c r="G109" s="185"/>
      <c r="H109" s="187" t="s">
        <v>1</v>
      </c>
      <c r="I109" s="189"/>
      <c r="J109" s="185"/>
      <c r="K109" s="185"/>
      <c r="L109" s="190"/>
      <c r="M109" s="191"/>
      <c r="N109" s="192"/>
      <c r="O109" s="192"/>
      <c r="P109" s="192"/>
      <c r="Q109" s="192"/>
      <c r="R109" s="192"/>
      <c r="S109" s="192"/>
      <c r="T109" s="193"/>
      <c r="AT109" s="194" t="s">
        <v>128</v>
      </c>
      <c r="AU109" s="194" t="s">
        <v>77</v>
      </c>
      <c r="AV109" s="11" t="s">
        <v>77</v>
      </c>
      <c r="AW109" s="11" t="s">
        <v>32</v>
      </c>
      <c r="AX109" s="11" t="s">
        <v>69</v>
      </c>
      <c r="AY109" s="194" t="s">
        <v>120</v>
      </c>
    </row>
    <row r="110" spans="2:65" s="11" customFormat="1">
      <c r="B110" s="184"/>
      <c r="C110" s="185"/>
      <c r="D110" s="186" t="s">
        <v>128</v>
      </c>
      <c r="E110" s="187" t="s">
        <v>1</v>
      </c>
      <c r="F110" s="188" t="s">
        <v>637</v>
      </c>
      <c r="G110" s="185"/>
      <c r="H110" s="187" t="s">
        <v>1</v>
      </c>
      <c r="I110" s="189"/>
      <c r="J110" s="185"/>
      <c r="K110" s="185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128</v>
      </c>
      <c r="AU110" s="194" t="s">
        <v>77</v>
      </c>
      <c r="AV110" s="11" t="s">
        <v>77</v>
      </c>
      <c r="AW110" s="11" t="s">
        <v>32</v>
      </c>
      <c r="AX110" s="11" t="s">
        <v>69</v>
      </c>
      <c r="AY110" s="194" t="s">
        <v>120</v>
      </c>
    </row>
    <row r="111" spans="2:65" s="11" customFormat="1">
      <c r="B111" s="184"/>
      <c r="C111" s="185"/>
      <c r="D111" s="186" t="s">
        <v>128</v>
      </c>
      <c r="E111" s="187" t="s">
        <v>1</v>
      </c>
      <c r="F111" s="188" t="s">
        <v>638</v>
      </c>
      <c r="G111" s="185"/>
      <c r="H111" s="187" t="s">
        <v>1</v>
      </c>
      <c r="I111" s="189"/>
      <c r="J111" s="185"/>
      <c r="K111" s="185"/>
      <c r="L111" s="190"/>
      <c r="M111" s="191"/>
      <c r="N111" s="192"/>
      <c r="O111" s="192"/>
      <c r="P111" s="192"/>
      <c r="Q111" s="192"/>
      <c r="R111" s="192"/>
      <c r="S111" s="192"/>
      <c r="T111" s="193"/>
      <c r="AT111" s="194" t="s">
        <v>128</v>
      </c>
      <c r="AU111" s="194" t="s">
        <v>77</v>
      </c>
      <c r="AV111" s="11" t="s">
        <v>77</v>
      </c>
      <c r="AW111" s="11" t="s">
        <v>32</v>
      </c>
      <c r="AX111" s="11" t="s">
        <v>69</v>
      </c>
      <c r="AY111" s="194" t="s">
        <v>120</v>
      </c>
    </row>
    <row r="112" spans="2:65" s="12" customFormat="1">
      <c r="B112" s="195"/>
      <c r="C112" s="196"/>
      <c r="D112" s="186" t="s">
        <v>128</v>
      </c>
      <c r="E112" s="197" t="s">
        <v>1</v>
      </c>
      <c r="F112" s="198" t="s">
        <v>130</v>
      </c>
      <c r="G112" s="196"/>
      <c r="H112" s="199">
        <v>1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128</v>
      </c>
      <c r="AU112" s="205" t="s">
        <v>77</v>
      </c>
      <c r="AV112" s="12" t="s">
        <v>79</v>
      </c>
      <c r="AW112" s="12" t="s">
        <v>32</v>
      </c>
      <c r="AX112" s="12" t="s">
        <v>77</v>
      </c>
      <c r="AY112" s="205" t="s">
        <v>120</v>
      </c>
    </row>
    <row r="113" spans="2:65" s="1" customFormat="1" ht="16.5" customHeight="1">
      <c r="B113" s="33"/>
      <c r="C113" s="173" t="s">
        <v>176</v>
      </c>
      <c r="D113" s="173" t="s">
        <v>122</v>
      </c>
      <c r="E113" s="174" t="s">
        <v>639</v>
      </c>
      <c r="F113" s="175" t="s">
        <v>640</v>
      </c>
      <c r="G113" s="176" t="s">
        <v>125</v>
      </c>
      <c r="H113" s="177">
        <v>1</v>
      </c>
      <c r="I113" s="178"/>
      <c r="J113" s="177">
        <f>ROUND(I113*H113,2)</f>
        <v>0</v>
      </c>
      <c r="K113" s="175" t="s">
        <v>1</v>
      </c>
      <c r="L113" s="37"/>
      <c r="M113" s="179" t="s">
        <v>1</v>
      </c>
      <c r="N113" s="180" t="s">
        <v>40</v>
      </c>
      <c r="O113" s="59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AR113" s="16" t="s">
        <v>602</v>
      </c>
      <c r="AT113" s="16" t="s">
        <v>122</v>
      </c>
      <c r="AU113" s="16" t="s">
        <v>77</v>
      </c>
      <c r="AY113" s="16" t="s">
        <v>120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6" t="s">
        <v>77</v>
      </c>
      <c r="BK113" s="183">
        <f>ROUND(I113*H113,2)</f>
        <v>0</v>
      </c>
      <c r="BL113" s="16" t="s">
        <v>602</v>
      </c>
      <c r="BM113" s="16" t="s">
        <v>641</v>
      </c>
    </row>
    <row r="114" spans="2:65" s="11" customFormat="1">
      <c r="B114" s="184"/>
      <c r="C114" s="185"/>
      <c r="D114" s="186" t="s">
        <v>128</v>
      </c>
      <c r="E114" s="187" t="s">
        <v>1</v>
      </c>
      <c r="F114" s="188" t="s">
        <v>642</v>
      </c>
      <c r="G114" s="185"/>
      <c r="H114" s="187" t="s">
        <v>1</v>
      </c>
      <c r="I114" s="189"/>
      <c r="J114" s="185"/>
      <c r="K114" s="185"/>
      <c r="L114" s="190"/>
      <c r="M114" s="191"/>
      <c r="N114" s="192"/>
      <c r="O114" s="192"/>
      <c r="P114" s="192"/>
      <c r="Q114" s="192"/>
      <c r="R114" s="192"/>
      <c r="S114" s="192"/>
      <c r="T114" s="193"/>
      <c r="AT114" s="194" t="s">
        <v>128</v>
      </c>
      <c r="AU114" s="194" t="s">
        <v>77</v>
      </c>
      <c r="AV114" s="11" t="s">
        <v>77</v>
      </c>
      <c r="AW114" s="11" t="s">
        <v>32</v>
      </c>
      <c r="AX114" s="11" t="s">
        <v>69</v>
      </c>
      <c r="AY114" s="194" t="s">
        <v>120</v>
      </c>
    </row>
    <row r="115" spans="2:65" s="12" customFormat="1">
      <c r="B115" s="195"/>
      <c r="C115" s="196"/>
      <c r="D115" s="186" t="s">
        <v>128</v>
      </c>
      <c r="E115" s="197" t="s">
        <v>1</v>
      </c>
      <c r="F115" s="198" t="s">
        <v>130</v>
      </c>
      <c r="G115" s="196"/>
      <c r="H115" s="199">
        <v>1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128</v>
      </c>
      <c r="AU115" s="205" t="s">
        <v>77</v>
      </c>
      <c r="AV115" s="12" t="s">
        <v>79</v>
      </c>
      <c r="AW115" s="12" t="s">
        <v>32</v>
      </c>
      <c r="AX115" s="12" t="s">
        <v>77</v>
      </c>
      <c r="AY115" s="205" t="s">
        <v>120</v>
      </c>
    </row>
    <row r="116" spans="2:65" s="1" customFormat="1" ht="16.5" customHeight="1">
      <c r="B116" s="33"/>
      <c r="C116" s="173" t="s">
        <v>180</v>
      </c>
      <c r="D116" s="173" t="s">
        <v>122</v>
      </c>
      <c r="E116" s="174" t="s">
        <v>643</v>
      </c>
      <c r="F116" s="175" t="s">
        <v>644</v>
      </c>
      <c r="G116" s="176" t="s">
        <v>125</v>
      </c>
      <c r="H116" s="177">
        <v>1</v>
      </c>
      <c r="I116" s="178"/>
      <c r="J116" s="177">
        <f>ROUND(I116*H116,2)</f>
        <v>0</v>
      </c>
      <c r="K116" s="175" t="s">
        <v>1</v>
      </c>
      <c r="L116" s="37"/>
      <c r="M116" s="179" t="s">
        <v>1</v>
      </c>
      <c r="N116" s="180" t="s">
        <v>40</v>
      </c>
      <c r="O116" s="59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AR116" s="16" t="s">
        <v>602</v>
      </c>
      <c r="AT116" s="16" t="s">
        <v>122</v>
      </c>
      <c r="AU116" s="16" t="s">
        <v>77</v>
      </c>
      <c r="AY116" s="16" t="s">
        <v>120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77</v>
      </c>
      <c r="BK116" s="183">
        <f>ROUND(I116*H116,2)</f>
        <v>0</v>
      </c>
      <c r="BL116" s="16" t="s">
        <v>602</v>
      </c>
      <c r="BM116" s="16" t="s">
        <v>645</v>
      </c>
    </row>
    <row r="117" spans="2:65" s="11" customFormat="1">
      <c r="B117" s="184"/>
      <c r="C117" s="185"/>
      <c r="D117" s="186" t="s">
        <v>128</v>
      </c>
      <c r="E117" s="187" t="s">
        <v>1</v>
      </c>
      <c r="F117" s="188" t="s">
        <v>646</v>
      </c>
      <c r="G117" s="185"/>
      <c r="H117" s="187" t="s">
        <v>1</v>
      </c>
      <c r="I117" s="189"/>
      <c r="J117" s="185"/>
      <c r="K117" s="185"/>
      <c r="L117" s="190"/>
      <c r="M117" s="191"/>
      <c r="N117" s="192"/>
      <c r="O117" s="192"/>
      <c r="P117" s="192"/>
      <c r="Q117" s="192"/>
      <c r="R117" s="192"/>
      <c r="S117" s="192"/>
      <c r="T117" s="193"/>
      <c r="AT117" s="194" t="s">
        <v>128</v>
      </c>
      <c r="AU117" s="194" t="s">
        <v>77</v>
      </c>
      <c r="AV117" s="11" t="s">
        <v>77</v>
      </c>
      <c r="AW117" s="11" t="s">
        <v>32</v>
      </c>
      <c r="AX117" s="11" t="s">
        <v>69</v>
      </c>
      <c r="AY117" s="194" t="s">
        <v>120</v>
      </c>
    </row>
    <row r="118" spans="2:65" s="11" customFormat="1">
      <c r="B118" s="184"/>
      <c r="C118" s="185"/>
      <c r="D118" s="186" t="s">
        <v>128</v>
      </c>
      <c r="E118" s="187" t="s">
        <v>1</v>
      </c>
      <c r="F118" s="188" t="s">
        <v>647</v>
      </c>
      <c r="G118" s="185"/>
      <c r="H118" s="187" t="s">
        <v>1</v>
      </c>
      <c r="I118" s="189"/>
      <c r="J118" s="185"/>
      <c r="K118" s="185"/>
      <c r="L118" s="190"/>
      <c r="M118" s="191"/>
      <c r="N118" s="192"/>
      <c r="O118" s="192"/>
      <c r="P118" s="192"/>
      <c r="Q118" s="192"/>
      <c r="R118" s="192"/>
      <c r="S118" s="192"/>
      <c r="T118" s="193"/>
      <c r="AT118" s="194" t="s">
        <v>128</v>
      </c>
      <c r="AU118" s="194" t="s">
        <v>77</v>
      </c>
      <c r="AV118" s="11" t="s">
        <v>77</v>
      </c>
      <c r="AW118" s="11" t="s">
        <v>32</v>
      </c>
      <c r="AX118" s="11" t="s">
        <v>69</v>
      </c>
      <c r="AY118" s="194" t="s">
        <v>120</v>
      </c>
    </row>
    <row r="119" spans="2:65" s="12" customFormat="1">
      <c r="B119" s="195"/>
      <c r="C119" s="196"/>
      <c r="D119" s="186" t="s">
        <v>128</v>
      </c>
      <c r="E119" s="197" t="s">
        <v>1</v>
      </c>
      <c r="F119" s="198" t="s">
        <v>130</v>
      </c>
      <c r="G119" s="196"/>
      <c r="H119" s="199">
        <v>1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128</v>
      </c>
      <c r="AU119" s="205" t="s">
        <v>77</v>
      </c>
      <c r="AV119" s="12" t="s">
        <v>79</v>
      </c>
      <c r="AW119" s="12" t="s">
        <v>32</v>
      </c>
      <c r="AX119" s="12" t="s">
        <v>77</v>
      </c>
      <c r="AY119" s="205" t="s">
        <v>120</v>
      </c>
    </row>
    <row r="120" spans="2:65" s="1" customFormat="1" ht="16.5" customHeight="1">
      <c r="B120" s="33"/>
      <c r="C120" s="173" t="s">
        <v>188</v>
      </c>
      <c r="D120" s="173" t="s">
        <v>122</v>
      </c>
      <c r="E120" s="174" t="s">
        <v>648</v>
      </c>
      <c r="F120" s="175" t="s">
        <v>649</v>
      </c>
      <c r="G120" s="176" t="s">
        <v>125</v>
      </c>
      <c r="H120" s="177">
        <v>1</v>
      </c>
      <c r="I120" s="178"/>
      <c r="J120" s="177">
        <f>ROUND(I120*H120,2)</f>
        <v>0</v>
      </c>
      <c r="K120" s="175" t="s">
        <v>1</v>
      </c>
      <c r="L120" s="37"/>
      <c r="M120" s="179" t="s">
        <v>1</v>
      </c>
      <c r="N120" s="180" t="s">
        <v>40</v>
      </c>
      <c r="O120" s="59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16" t="s">
        <v>602</v>
      </c>
      <c r="AT120" s="16" t="s">
        <v>122</v>
      </c>
      <c r="AU120" s="16" t="s">
        <v>77</v>
      </c>
      <c r="AY120" s="16" t="s">
        <v>120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77</v>
      </c>
      <c r="BK120" s="183">
        <f>ROUND(I120*H120,2)</f>
        <v>0</v>
      </c>
      <c r="BL120" s="16" t="s">
        <v>602</v>
      </c>
      <c r="BM120" s="16" t="s">
        <v>650</v>
      </c>
    </row>
    <row r="121" spans="2:65" s="11" customFormat="1">
      <c r="B121" s="184"/>
      <c r="C121" s="185"/>
      <c r="D121" s="186" t="s">
        <v>128</v>
      </c>
      <c r="E121" s="187" t="s">
        <v>1</v>
      </c>
      <c r="F121" s="188" t="s">
        <v>651</v>
      </c>
      <c r="G121" s="185"/>
      <c r="H121" s="187" t="s">
        <v>1</v>
      </c>
      <c r="I121" s="189"/>
      <c r="J121" s="185"/>
      <c r="K121" s="185"/>
      <c r="L121" s="190"/>
      <c r="M121" s="191"/>
      <c r="N121" s="192"/>
      <c r="O121" s="192"/>
      <c r="P121" s="192"/>
      <c r="Q121" s="192"/>
      <c r="R121" s="192"/>
      <c r="S121" s="192"/>
      <c r="T121" s="193"/>
      <c r="AT121" s="194" t="s">
        <v>128</v>
      </c>
      <c r="AU121" s="194" t="s">
        <v>77</v>
      </c>
      <c r="AV121" s="11" t="s">
        <v>77</v>
      </c>
      <c r="AW121" s="11" t="s">
        <v>32</v>
      </c>
      <c r="AX121" s="11" t="s">
        <v>69</v>
      </c>
      <c r="AY121" s="194" t="s">
        <v>120</v>
      </c>
    </row>
    <row r="122" spans="2:65" s="12" customFormat="1">
      <c r="B122" s="195"/>
      <c r="C122" s="196"/>
      <c r="D122" s="186" t="s">
        <v>128</v>
      </c>
      <c r="E122" s="197" t="s">
        <v>1</v>
      </c>
      <c r="F122" s="198" t="s">
        <v>130</v>
      </c>
      <c r="G122" s="196"/>
      <c r="H122" s="199">
        <v>1</v>
      </c>
      <c r="I122" s="200"/>
      <c r="J122" s="196"/>
      <c r="K122" s="196"/>
      <c r="L122" s="201"/>
      <c r="M122" s="242"/>
      <c r="N122" s="243"/>
      <c r="O122" s="243"/>
      <c r="P122" s="243"/>
      <c r="Q122" s="243"/>
      <c r="R122" s="243"/>
      <c r="S122" s="243"/>
      <c r="T122" s="244"/>
      <c r="AT122" s="205" t="s">
        <v>128</v>
      </c>
      <c r="AU122" s="205" t="s">
        <v>77</v>
      </c>
      <c r="AV122" s="12" t="s">
        <v>79</v>
      </c>
      <c r="AW122" s="12" t="s">
        <v>32</v>
      </c>
      <c r="AX122" s="12" t="s">
        <v>77</v>
      </c>
      <c r="AY122" s="205" t="s">
        <v>120</v>
      </c>
    </row>
    <row r="123" spans="2:65" s="1" customFormat="1" ht="6.95" customHeight="1">
      <c r="B123" s="45"/>
      <c r="C123" s="46"/>
      <c r="D123" s="46"/>
      <c r="E123" s="46"/>
      <c r="F123" s="46"/>
      <c r="G123" s="46"/>
      <c r="H123" s="46"/>
      <c r="I123" s="124"/>
      <c r="J123" s="46"/>
      <c r="K123" s="46"/>
      <c r="L123" s="37"/>
    </row>
  </sheetData>
  <sheetProtection algorithmName="SHA-512" hashValue="UqsRqvqimUb8W7GpiRHJ6zuTCZEVU6Vvv5Kh32Rb1jUOP61SGH5kn1eY0zqkaZq+P1Gn6C0eRYNNpmWXQCdvRw==" saltValue="GjZI3VUD6YvZqICb06bLRhHQTRWq/bY77Ba4aPJUlIwEo/tsICPBAz8x1xO0lbyofUAqqPPXJNQm8FMMHKD/UQ==" spinCount="100000" sheet="1" objects="1" scenarios="1" formatColumns="0" formatRows="0" autoFilter="0"/>
  <autoFilter ref="C79:K122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LAPTOP-42K2DIUD\Květa Krásná</dc:creator>
  <cp:keywords/>
  <dc:description/>
  <cp:lastModifiedBy>Schindler Jiří</cp:lastModifiedBy>
  <cp:revision/>
  <dcterms:created xsi:type="dcterms:W3CDTF">2019-11-28T09:38:40Z</dcterms:created>
  <dcterms:modified xsi:type="dcterms:W3CDTF">2020-06-02T06:34:31Z</dcterms:modified>
  <cp:category/>
  <cp:contentStatus/>
</cp:coreProperties>
</file>